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WIN\Sekretariat Beruf\Internetauftritt\Prüfungsrechner\"/>
    </mc:Choice>
  </mc:AlternateContent>
  <xr:revisionPtr revIDLastSave="0" documentId="8_{A97026AC-5EC5-4C73-8378-B8581EFD030F}" xr6:coauthVersionLast="47" xr6:coauthVersionMax="47" xr10:uidLastSave="{00000000-0000-0000-0000-000000000000}"/>
  <bookViews>
    <workbookView xWindow="28680" yWindow="-120" windowWidth="29040" windowHeight="15840" tabRatio="560" xr2:uid="{00000000-000D-0000-FFFF-FFFF00000000}"/>
  </bookViews>
  <sheets>
    <sheet name="50" sheetId="1" r:id="rId1"/>
    <sheet name="Table" sheetId="2" state="hidden" r:id="rId2"/>
  </sheets>
  <definedNames>
    <definedName name="_xlnm.Print_Area" localSheetId="0">'50'!$A$1:$L$37</definedName>
    <definedName name="note">'50'!$A$26:$B$31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H2" i="1" s="1"/>
  <c r="J2" i="1" s="1"/>
  <c r="E3" i="1"/>
  <c r="H3" i="1" s="1"/>
  <c r="J3" i="1" s="1"/>
  <c r="E7" i="1"/>
  <c r="H7" i="1" s="1"/>
  <c r="E8" i="1"/>
  <c r="G8" i="1" s="1"/>
  <c r="C9" i="1"/>
  <c r="C10" i="1"/>
  <c r="D10" i="1"/>
  <c r="E10" i="1"/>
  <c r="F10" i="1"/>
  <c r="G10" i="1"/>
  <c r="H10" i="1"/>
  <c r="J10" i="1"/>
  <c r="K10" i="1"/>
  <c r="N10" i="1"/>
  <c r="O10" i="1"/>
  <c r="G2" i="1" l="1"/>
  <c r="N8" i="1"/>
  <c r="H8" i="1"/>
  <c r="N7" i="1"/>
  <c r="G7" i="1"/>
  <c r="G3" i="1"/>
  <c r="G4" i="1" s="1"/>
  <c r="H4" i="1" s="1"/>
  <c r="J7" i="1"/>
  <c r="I7" i="1"/>
  <c r="J8" i="1" l="1"/>
  <c r="I8" i="1"/>
  <c r="H6" i="1"/>
  <c r="I6" i="1" s="1"/>
  <c r="I4" i="1"/>
  <c r="J4" i="1"/>
  <c r="N4" i="1"/>
  <c r="C6" i="1"/>
  <c r="G6" i="1"/>
  <c r="G9" i="1" s="1"/>
  <c r="H9" i="1" s="1"/>
  <c r="I9" i="1" s="1"/>
  <c r="A20" i="1" l="1"/>
  <c r="A19" i="1"/>
  <c r="E6" i="1" s="1"/>
  <c r="A17" i="1"/>
  <c r="A21" i="1"/>
  <c r="A18" i="1"/>
  <c r="A22" i="1" l="1"/>
  <c r="J9" i="1" s="1"/>
  <c r="L9" i="1" s="1"/>
  <c r="I10" i="1" l="1"/>
</calcChain>
</file>

<file path=xl/sharedStrings.xml><?xml version="1.0" encoding="utf-8"?>
<sst xmlns="http://schemas.openxmlformats.org/spreadsheetml/2006/main" count="90" uniqueCount="53">
  <si>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</si>
  <si>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</si>
  <si>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</si>
  <si>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</si>
  <si>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</si>
  <si>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</si>
  <si>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</si>
  <si>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</si>
  <si>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</si>
  <si>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</si>
  <si>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</si>
  <si>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Wiso</t>
  </si>
  <si>
    <t>Gesamtergebnis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</si>
  <si>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</si>
  <si>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</si>
  <si>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</si>
  <si>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</si>
  <si>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</si>
  <si>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</si>
  <si>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</si>
  <si>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</si>
  <si>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</si>
  <si>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</si>
  <si>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</si>
  <si>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</si>
  <si>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</si>
  <si>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Gesamtergebnis mind. 50 Pkt.</t>
  </si>
  <si>
    <t>Teil 2 Gesamt mind. 50 Pkt.</t>
  </si>
  <si>
    <t>keine Sechser in Teil 2</t>
  </si>
  <si>
    <t>mind. Zwei Vierer im Teil 2</t>
  </si>
  <si>
    <t>durchrechnen, wenn in jedem Fach ein Punkt</t>
  </si>
  <si>
    <t>Bestanden?</t>
  </si>
  <si>
    <t>Notentabelle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</si>
  <si>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</si>
  <si>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</si>
  <si>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</si>
  <si>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</si>
  <si>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</si>
  <si>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</si>
  <si>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</si>
  <si>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</si>
  <si>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</si>
  <si>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</si>
  <si>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</si>
  <si>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</si>
  <si>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</si>
  <si>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</si>
  <si>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Produktion und Service</t>
  </si>
  <si>
    <t>Produktion und Service Arbeitsaufgabe</t>
  </si>
  <si>
    <t>Wirtschafts- und Sozialkunde</t>
  </si>
  <si>
    <t>Gasterlebins, Verkaufsörderung und Warenlagerung</t>
  </si>
  <si>
    <t>Produktion und Service Schriftlich</t>
  </si>
  <si>
    <t>Ergebnis Produktion und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</si>
</sst>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i/>
      <u/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</cellStyleXfs>
  <cellXfs count="49">
    <xf numFmtId="0" fontId="0" fillId="0" borderId="0" xfId="0"/>
    <xf numFmtId="2" fontId="15" fillId="0" borderId="0" xfId="0" applyNumberFormat="1" applyFont="1" applyProtection="1">
      <protection hidden="1"/>
    </xf>
    <xf numFmtId="1" fontId="15" fillId="2" borderId="0" xfId="0" applyNumberFormat="1" applyFont="1" applyFill="1" applyAlignment="1" applyProtection="1">
      <alignment horizontal="right" wrapText="1"/>
      <protection locked="0"/>
    </xf>
    <xf numFmtId="1" fontId="14" fillId="0" borderId="0" xfId="0" applyNumberFormat="1" applyFont="1"/>
    <xf numFmtId="1" fontId="15" fillId="0" borderId="0" xfId="0" applyNumberFormat="1" applyFont="1"/>
    <xf numFmtId="1" fontId="15" fillId="0" borderId="0" xfId="0" applyNumberFormat="1" applyFont="1" applyAlignment="1">
      <alignment horizontal="center"/>
    </xf>
    <xf numFmtId="0" fontId="15" fillId="0" borderId="0" xfId="0" applyFont="1"/>
    <xf numFmtId="1" fontId="15" fillId="2" borderId="0" xfId="0" applyNumberFormat="1" applyFont="1" applyFill="1" applyAlignment="1" applyProtection="1">
      <alignment horizontal="center"/>
      <protection locked="0"/>
    </xf>
    <xf numFmtId="1" fontId="16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Protection="1">
      <protection hidden="1"/>
    </xf>
    <xf numFmtId="0" fontId="14" fillId="0" borderId="0" xfId="0" applyFont="1"/>
    <xf numFmtId="0" fontId="15" fillId="0" borderId="0" xfId="0" applyFont="1" applyAlignment="1">
      <alignment horizontal="center"/>
    </xf>
    <xf numFmtId="0" fontId="0" fillId="0" borderId="0" xfId="0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17" fillId="0" borderId="0" xfId="0" applyFont="1"/>
    <xf numFmtId="164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14" fillId="0" borderId="0" xfId="0" applyFont="1" applyAlignment="1" applyProtection="1">
      <alignment horizontal="center"/>
      <protection hidden="1"/>
    </xf>
    <xf numFmtId="2" fontId="14" fillId="0" borderId="0" xfId="0" applyNumberFormat="1" applyFont="1" applyAlignment="1" applyProtection="1">
      <alignment horizontal="right"/>
      <protection hidden="1"/>
    </xf>
    <xf numFmtId="1" fontId="14" fillId="9" borderId="0" xfId="0" applyNumberFormat="1" applyFont="1" applyFill="1" applyAlignment="1">
      <alignment horizontal="right"/>
    </xf>
    <xf numFmtId="2" fontId="14" fillId="9" borderId="0" xfId="0" applyNumberFormat="1" applyFont="1" applyFill="1" applyAlignment="1" applyProtection="1">
      <alignment horizontal="right"/>
      <protection hidden="1"/>
    </xf>
    <xf numFmtId="0" fontId="15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1" fontId="19" fillId="0" borderId="0" xfId="0" applyNumberFormat="1" applyFont="1" applyAlignment="1">
      <alignment horizontal="center"/>
    </xf>
    <xf numFmtId="1" fontId="19" fillId="0" borderId="0" xfId="0" applyNumberFormat="1" applyFont="1" applyProtection="1">
      <protection hidden="1"/>
    </xf>
    <xf numFmtId="1" fontId="20" fillId="0" borderId="0" xfId="0" applyNumberFormat="1" applyFont="1" applyProtection="1">
      <protection hidden="1"/>
    </xf>
    <xf numFmtId="1" fontId="20" fillId="0" borderId="0" xfId="0" applyNumberFormat="1" applyFont="1" applyAlignment="1">
      <alignment horizontal="left"/>
    </xf>
    <xf numFmtId="1" fontId="19" fillId="0" borderId="0" xfId="0" applyNumberFormat="1" applyFont="1"/>
    <xf numFmtId="1" fontId="20" fillId="0" borderId="0" xfId="0" applyNumberFormat="1" applyFont="1"/>
    <xf numFmtId="1" fontId="20" fillId="0" borderId="0" xfId="0" applyNumberFormat="1" applyFont="1" applyAlignment="1">
      <alignment horizontal="center"/>
    </xf>
    <xf numFmtId="1" fontId="20" fillId="0" borderId="0" xfId="0" applyNumberFormat="1" applyFont="1" applyAlignment="1" applyProtection="1">
      <alignment horizontal="left"/>
      <protection hidden="1"/>
    </xf>
    <xf numFmtId="1" fontId="20" fillId="0" borderId="0" xfId="0" applyNumberFormat="1" applyFont="1" applyAlignment="1">
      <alignment horizontal="left" wrapText="1"/>
    </xf>
    <xf numFmtId="1" fontId="20" fillId="10" borderId="0" xfId="0" applyNumberFormat="1" applyFont="1" applyFill="1" applyAlignment="1" applyProtection="1">
      <alignment horizontal="right" wrapText="1"/>
      <protection locked="0"/>
    </xf>
    <xf numFmtId="1" fontId="21" fillId="0" borderId="0" xfId="0" applyNumberFormat="1" applyFont="1" applyProtection="1">
      <protection hidden="1"/>
    </xf>
    <xf numFmtId="2" fontId="21" fillId="0" borderId="0" xfId="0" applyNumberFormat="1" applyFont="1" applyProtection="1">
      <protection hidden="1"/>
    </xf>
    <xf numFmtId="0" fontId="20" fillId="0" borderId="0" xfId="0" applyFont="1"/>
    <xf numFmtId="1" fontId="22" fillId="0" borderId="0" xfId="0" applyNumberFormat="1" applyFont="1" applyAlignment="1">
      <alignment horizontal="center"/>
    </xf>
    <xf numFmtId="1" fontId="21" fillId="0" borderId="0" xfId="0" applyNumberFormat="1" applyFont="1"/>
    <xf numFmtId="1" fontId="22" fillId="0" borderId="0" xfId="0" applyNumberFormat="1" applyFont="1"/>
    <xf numFmtId="1" fontId="22" fillId="0" borderId="0" xfId="0" applyNumberFormat="1" applyFont="1" applyAlignment="1" applyProtection="1">
      <alignment horizontal="center"/>
      <protection hidden="1"/>
    </xf>
    <xf numFmtId="1" fontId="21" fillId="0" borderId="0" xfId="0" applyNumberFormat="1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2" fontId="21" fillId="0" borderId="0" xfId="0" applyNumberFormat="1" applyFont="1"/>
    <xf numFmtId="1" fontId="21" fillId="0" borderId="0" xfId="0" applyNumberFormat="1" applyFont="1" applyAlignment="1" applyProtection="1">
      <alignment horizontal="center"/>
      <protection hidden="1"/>
    </xf>
    <xf numFmtId="1" fontId="2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</cellXfs>
  <cellStyles count="26">
    <cellStyle name="Accent" xfId="13" xr:uid="{00000000-0005-0000-0000-000000000000}"/>
    <cellStyle name="Accent 1" xfId="14" xr:uid="{00000000-0005-0000-0000-000001000000}"/>
    <cellStyle name="Accent 2" xfId="15" xr:uid="{00000000-0005-0000-0000-000002000000}"/>
    <cellStyle name="Accent 3" xfId="16" xr:uid="{00000000-0005-0000-0000-000003000000}"/>
    <cellStyle name="Bad" xfId="10" xr:uid="{00000000-0005-0000-0000-000004000000}"/>
    <cellStyle name="Error" xfId="12" xr:uid="{00000000-0005-0000-0000-000005000000}"/>
    <cellStyle name="Footnote" xfId="6" xr:uid="{00000000-0005-0000-0000-000006000000}"/>
    <cellStyle name="Good" xfId="8" xr:uid="{00000000-0005-0000-0000-000007000000}"/>
    <cellStyle name="Heading" xfId="1" xr:uid="{00000000-0005-0000-0000-000008000000}"/>
    <cellStyle name="Heading 1" xfId="2" xr:uid="{00000000-0005-0000-0000-000009000000}"/>
    <cellStyle name="Heading 2" xfId="3" xr:uid="{00000000-0005-0000-0000-00000A000000}"/>
    <cellStyle name="Neutral" xfId="9" builtinId="28" customBuiltin="1"/>
    <cellStyle name="Note" xfId="5" xr:uid="{00000000-0005-0000-0000-00000C000000}"/>
    <cellStyle name="Result" xfId="17" xr:uid="{00000000-0005-0000-0000-00000D000000}"/>
    <cellStyle name="Standard" xfId="0" builtinId="0"/>
    <cellStyle name="Standard 2" xfId="18" xr:uid="{00000000-0005-0000-0000-00000F000000}"/>
    <cellStyle name="Standard 2 2" xfId="19" xr:uid="{00000000-0005-0000-0000-000010000000}"/>
    <cellStyle name="Standard 2 3" xfId="20" xr:uid="{00000000-0005-0000-0000-000011000000}"/>
    <cellStyle name="Standard 2 4" xfId="21" xr:uid="{00000000-0005-0000-0000-000012000000}"/>
    <cellStyle name="Standard 3" xfId="22" xr:uid="{00000000-0005-0000-0000-000013000000}"/>
    <cellStyle name="Standard 4" xfId="23" xr:uid="{00000000-0005-0000-0000-000014000000}"/>
    <cellStyle name="Standard 5" xfId="24" xr:uid="{00000000-0005-0000-0000-000015000000}"/>
    <cellStyle name="Standard 6" xfId="25" xr:uid="{00000000-0005-0000-0000-000016000000}"/>
    <cellStyle name="Status" xfId="7" xr:uid="{00000000-0005-0000-0000-000017000000}"/>
    <cellStyle name="Text" xfId="4" xr:uid="{00000000-0005-0000-0000-000018000000}"/>
    <cellStyle name="Warning" xfId="11" xr:uid="{00000000-0005-0000-0000-000019000000}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9</xdr:row>
      <xdr:rowOff>7620</xdr:rowOff>
    </xdr:from>
    <xdr:to>
      <xdr:col>12</xdr:col>
      <xdr:colOff>7620</xdr:colOff>
      <xdr:row>36</xdr:row>
      <xdr:rowOff>22860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720" y="1569720"/>
          <a:ext cx="9364980" cy="474726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Fachkraft für Gastronomie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 vom 01.08.2022</a:t>
          </a:r>
        </a:p>
        <a:p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§ 19 – wie folgt bewertet worden sind: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mit mindestens „ausreichend“,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in mindestens zwei Prüfungsbereichen mit mindestens „ausreichend“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keinem Prüfungsbereich mit „ungenügend“.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das Bestehen ist ein Beschluss nach § 42 Absatz 1 Nummer 3 des Berufsbildungsgesetzes zu fassen.</a:t>
          </a:r>
        </a:p>
        <a:p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für die schriftlich zu bearbeitenden Aufgaben eine mündliche Ergänzungsprüfung beantragen.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„Produktion und Service“,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„Gasterlebnis, Verkaufsförderung und Warenlagerung“ oder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„Wirtschafts- und Sozialkunde“,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die schriftlich zu bearbeitenden Aufgaben des benannten Prüfungsbereichs schlechter als mit „ausreichend“ bewertet worden sind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der schriftlich zu bearbeitenden Aufgaben und das Ergebnis der mündlichen Ergänzungsprüfung im Verhältnis 2 : 1 zu gewichten.</a:t>
          </a:r>
        </a:p>
        <a:p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2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59"/>
  <sheetViews>
    <sheetView tabSelected="1" view="pageLayout" zoomScaleNormal="100" workbookViewId="0">
      <selection activeCell="C2" sqref="C2"/>
    </sheetView>
  </sheetViews>
  <sheetFormatPr baseColWidth="10" defaultColWidth="11.5703125" defaultRowHeight="14.25" x14ac:dyDescent="0.2"/>
  <cols>
    <col min="1" max="1" width="7.140625" style="36" customWidth="1"/>
    <col min="2" max="2" width="46.7109375" style="36" customWidth="1"/>
    <col min="3" max="3" width="8.28515625" style="36" customWidth="1"/>
    <col min="4" max="4" width="7.140625" style="36" customWidth="1"/>
    <col min="5" max="5" width="10.7109375" style="36" customWidth="1"/>
    <col min="6" max="6" width="7.140625" style="36" customWidth="1"/>
    <col min="7" max="7" width="10.7109375" style="36" customWidth="1"/>
    <col min="8" max="9" width="7.140625" style="36" customWidth="1"/>
    <col min="10" max="11" width="3.5703125" style="42" customWidth="1"/>
    <col min="12" max="12" width="15.140625" style="43" bestFit="1" customWidth="1"/>
    <col min="13" max="15" width="12.42578125" style="42" customWidth="1"/>
    <col min="16" max="256" width="12.42578125" style="36" customWidth="1"/>
    <col min="257" max="16384" width="11.5703125" style="36"/>
  </cols>
  <sheetData>
    <row r="1" spans="1:64" ht="12.75" customHeight="1" x14ac:dyDescent="0.25">
      <c r="A1" s="37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2</v>
      </c>
      <c r="I1" s="24" t="s">
        <v>7</v>
      </c>
      <c r="J1" s="46"/>
      <c r="K1" s="46"/>
      <c r="L1" s="40" t="s">
        <v>9</v>
      </c>
      <c r="M1" s="34" t="s">
        <v>10</v>
      </c>
      <c r="N1" s="35"/>
      <c r="O1" s="34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</row>
    <row r="2" spans="1:64" ht="15" x14ac:dyDescent="0.25">
      <c r="A2" s="38">
        <v>8550</v>
      </c>
      <c r="B2" s="32" t="s">
        <v>48</v>
      </c>
      <c r="C2" s="33"/>
      <c r="D2" s="28"/>
      <c r="E2" s="29" t="str">
        <f>IF(ISNUMBER(C2),ROUND(C2,$A$11),"")</f>
        <v/>
      </c>
      <c r="F2" s="30">
        <v>70</v>
      </c>
      <c r="G2" s="29" t="str">
        <f>IF(ISNUMBER(E2),ROUND(E2*F2,$A$11),"")</f>
        <v/>
      </c>
      <c r="H2" s="29" t="str">
        <f>IF(ISNUMBER(E2),ROUND(E2,$A$11),"")</f>
        <v/>
      </c>
      <c r="I2" s="30"/>
      <c r="J2" s="41" t="str">
        <f>IF(ISNUMBER(K2),K2,(IF(ISNUMBER(H2),IF(H2&gt;49,1,2),"")))</f>
        <v/>
      </c>
      <c r="M2" s="34"/>
      <c r="O2" s="34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pans="1:64" ht="15" x14ac:dyDescent="0.25">
      <c r="A3" s="38">
        <v>8551</v>
      </c>
      <c r="B3" s="32" t="s">
        <v>51</v>
      </c>
      <c r="C3" s="33"/>
      <c r="D3" s="33"/>
      <c r="E3" s="29" t="str">
        <f>IF(AND(ISNUMBER(C3),ISNUMBER(D3)),ROUND(((ROUND(C3,$A$11)*2+ROUND(D3,$A$11))/3),$A$11),(IF(ISNUMBER(C3),ROUND(C3,$A$11),"")))</f>
        <v/>
      </c>
      <c r="F3" s="30">
        <v>30</v>
      </c>
      <c r="G3" s="29" t="str">
        <f>IF(ISNUMBER(E3),ROUND(E3*F3,$A$11),"")</f>
        <v/>
      </c>
      <c r="H3" s="29" t="str">
        <f>IF(ISNUMBER(E3),ROUND(E3,$A$11),"")</f>
        <v/>
      </c>
      <c r="I3" s="30"/>
      <c r="J3" s="41" t="str">
        <f>IF(ISNUMBER(K3),K3,(IF(ISNUMBER(H3),IF(H3&gt;49,1,2),"")))</f>
        <v/>
      </c>
      <c r="L3" s="40"/>
      <c r="M3" s="34"/>
      <c r="N3" s="35"/>
      <c r="O3" s="34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</row>
    <row r="4" spans="1:64" ht="15" x14ac:dyDescent="0.25">
      <c r="A4" s="38">
        <v>8559</v>
      </c>
      <c r="B4" s="27" t="s">
        <v>52</v>
      </c>
      <c r="D4" s="28"/>
      <c r="G4" s="36" t="str">
        <f>IF(AND(ISNUMBER(G2),ISNUMBER(G3)),ROUND(G2+G3,$A$11),"")</f>
        <v/>
      </c>
      <c r="H4" s="29" t="str">
        <f>IF(ISNUMBER(G4),ROUND((G4),$A$11)/100,"")</f>
        <v/>
      </c>
      <c r="I4" s="30" t="str">
        <f>IF(ISNUMBER(H4),VLOOKUP(ROUND(H4,$A$11),$A$26:$B$31,2,TRUE),"")</f>
        <v/>
      </c>
      <c r="J4" s="41" t="str">
        <f>IF(ISNUMBER(K4),K4,(IF(ISNUMBER(H4),IF(H4&gt;49,1,2),"")))</f>
        <v/>
      </c>
      <c r="K4" s="41"/>
      <c r="L4" s="40">
        <v>60</v>
      </c>
      <c r="M4" s="34"/>
      <c r="N4" s="35" t="str">
        <f>IF(ISNUMBER(H4),ROUND(H4*60,$A$13),"")</f>
        <v/>
      </c>
      <c r="O4" s="34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spans="1:64" ht="15" x14ac:dyDescent="0.25">
      <c r="A5" s="38"/>
      <c r="B5" s="27"/>
      <c r="D5" s="28"/>
      <c r="F5" s="29"/>
      <c r="H5" s="29"/>
      <c r="I5" s="30"/>
      <c r="J5" s="41"/>
      <c r="K5" s="41"/>
      <c r="L5" s="40"/>
      <c r="M5" s="34"/>
      <c r="N5" s="44"/>
      <c r="O5" s="34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pans="1:64" ht="15" x14ac:dyDescent="0.25">
      <c r="A6" s="38">
        <v>8552</v>
      </c>
      <c r="B6" s="29" t="s">
        <v>47</v>
      </c>
      <c r="C6" s="29" t="str">
        <f>IF(ISNUMBER(H4),ROUND(H4,$A$11),"")</f>
        <v/>
      </c>
      <c r="D6" s="28"/>
      <c r="E6" s="29" t="str">
        <f>IF(ISNUMBER(C6),ROUND(C6,$A$19),"")</f>
        <v/>
      </c>
      <c r="F6" s="30">
        <v>60</v>
      </c>
      <c r="G6" s="29" t="str">
        <f>IF(ISNUMBER(C6),ROUND(C6*F6,$A$11),"")</f>
        <v/>
      </c>
      <c r="H6" s="29" t="str">
        <f>IF(ISNUMBER(H4),ROUND(H4,$A$11),"")</f>
        <v/>
      </c>
      <c r="I6" s="30" t="str">
        <f>IF(ISNUMBER(H6),VLOOKUP(ROUND(H6,$A$11),$A$26:$B$31,2,TRUE),"")</f>
        <v/>
      </c>
      <c r="J6" s="41"/>
      <c r="K6" s="39"/>
      <c r="L6" s="40"/>
      <c r="M6" s="34"/>
      <c r="N6" s="35"/>
      <c r="O6" s="34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pans="1:64" ht="15" x14ac:dyDescent="0.25">
      <c r="A7" s="38">
        <v>8553</v>
      </c>
      <c r="B7" s="29" t="s">
        <v>50</v>
      </c>
      <c r="C7" s="33"/>
      <c r="D7" s="33"/>
      <c r="E7" s="29" t="str">
        <f>IF(AND(ISNUMBER(C7),ISNUMBER(D7)),ROUND(((ROUND(C7,$A$11)*2+ROUND(D7,$A$11))/3),$A$11),(IF(ISNUMBER(C7),ROUND(C7,$A$11),"")))</f>
        <v/>
      </c>
      <c r="F7" s="30">
        <v>30</v>
      </c>
      <c r="G7" s="29" t="str">
        <f>IF(ISNUMBER(E7),ROUND(E7*F7,$A$11),"")</f>
        <v/>
      </c>
      <c r="H7" s="29" t="str">
        <f>IF(ISNUMBER(E7),ROUND(E7,$A$11),"")</f>
        <v/>
      </c>
      <c r="I7" s="30" t="str">
        <f>IF(ISNUMBER(H7),VLOOKUP(ROUND(H7,$A$11),note,2,TRUE),"")</f>
        <v/>
      </c>
      <c r="J7" s="41" t="str">
        <f>IF(ISNUMBER(K7),K7,(IF(ISNUMBER(H7),IF(H7&gt;49.4,1,2),"")))</f>
        <v/>
      </c>
      <c r="K7" s="41"/>
      <c r="L7" s="40">
        <v>30</v>
      </c>
      <c r="M7" s="34"/>
      <c r="N7" s="35" t="str">
        <f>IF(ISNUMBER(E7),ROUND(E7*F7,$A$13),"")</f>
        <v/>
      </c>
      <c r="O7" s="34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pans="1:64" ht="15" x14ac:dyDescent="0.25">
      <c r="A8" s="38">
        <v>5071</v>
      </c>
      <c r="B8" s="29" t="s">
        <v>49</v>
      </c>
      <c r="C8" s="33"/>
      <c r="D8" s="33"/>
      <c r="E8" s="29" t="str">
        <f>IF(AND(ISNUMBER(C8),ISNUMBER(D8)),ROUND(((ROUND(C8,$A$11)*2+ROUND(D8,$A$11))/3),$A$11),(IF(ISNUMBER(C8),ROUND(C8,$A$11),"")))</f>
        <v/>
      </c>
      <c r="F8" s="30">
        <v>10</v>
      </c>
      <c r="G8" s="29" t="str">
        <f>IF(ISNUMBER(E8),ROUND(E8*F8,$A$11),"")</f>
        <v/>
      </c>
      <c r="H8" s="29" t="str">
        <f>IF(ISNUMBER(E8),ROUND(E8,$A$11),"")</f>
        <v/>
      </c>
      <c r="I8" s="30" t="str">
        <f>IF(ISNUMBER(H8),VLOOKUP(ROUND(H8,$A$11),note,2,TRUE),"")</f>
        <v/>
      </c>
      <c r="J8" s="41" t="str">
        <f>IF(ISNUMBER(K8),K8,(IF(ISNUMBER(H8),IF(H8&gt;49.4,1,2),"")))</f>
        <v/>
      </c>
      <c r="K8" s="41"/>
      <c r="L8" s="40">
        <v>10</v>
      </c>
      <c r="M8" s="34"/>
      <c r="N8" s="35" t="str">
        <f>IF(ISNUMBER(E8),ROUND(E8*F8,$A$13),"")</f>
        <v/>
      </c>
      <c r="O8" s="34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pans="1:64" ht="15" x14ac:dyDescent="0.25">
      <c r="A9" s="39">
        <v>6129</v>
      </c>
      <c r="B9" s="28" t="s">
        <v>12</v>
      </c>
      <c r="C9" s="29" t="str">
        <f>IF(ISNUMBER(B9),ROUND((B9),$A$11)/100,"")</f>
        <v/>
      </c>
      <c r="D9" s="28"/>
      <c r="E9" s="28"/>
      <c r="F9" s="28"/>
      <c r="G9" s="28" t="str">
        <f>IF(AND(ISNUMBER(G6),ISNUMBER(G7),ISNUMBER(G8)),ROUND(G6+G7+G8,$A$11),"")</f>
        <v/>
      </c>
      <c r="H9" s="29" t="str">
        <f>IF(ISNUMBER(G9),ROUND((G9),$A$11)/100,"")</f>
        <v/>
      </c>
      <c r="I9" s="24" t="str">
        <f>IF(ISNUMBER(H9),VLOOKUP(ROUND(H9,$A$11),note,2,TRUE),"")</f>
        <v/>
      </c>
      <c r="J9" s="46" t="str">
        <f>IF(ISNUMBER(I9),IF(A22,IF(I9&lt;5,6,7),7),"")</f>
        <v/>
      </c>
      <c r="K9" s="46"/>
      <c r="L9" s="45" t="str">
        <f>IF(J9=6,"bestanden",IF(J9=7,"nicht bestanden",""))</f>
        <v/>
      </c>
      <c r="M9" s="34"/>
      <c r="N9" s="35"/>
      <c r="O9" s="34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x14ac:dyDescent="0.2">
      <c r="A10" s="26" t="s">
        <v>10</v>
      </c>
      <c r="B10" s="26"/>
      <c r="C10" s="26" t="e">
        <f>(C2,C3,D3,C7,C8,D7,D8)</f>
        <v>#VALUE!</v>
      </c>
      <c r="D10" s="26" t="e">
        <f>(C7,C8)</f>
        <v>#VALUE!</v>
      </c>
      <c r="E10" s="26" t="e">
        <f>(H2,H3,H4,H6,H7,H8,H9)</f>
        <v>#VALUE!</v>
      </c>
      <c r="F10" s="26" t="e">
        <f>(I4,I6,I7,I8,I9)</f>
        <v>#VALUE!</v>
      </c>
      <c r="G10" s="26" t="e">
        <f>(J2,J3,J4,J7,J8)</f>
        <v>#VALUE!</v>
      </c>
      <c r="H10" s="26" t="e">
        <f>(K4,K7,K8)</f>
        <v>#VALUE!</v>
      </c>
      <c r="I10" s="26" t="str">
        <f>J9</f>
        <v/>
      </c>
      <c r="J10" s="34" t="e">
        <f>(A9,A6,A7,A8)</f>
        <v>#VALUE!</v>
      </c>
      <c r="K10" s="34" t="e">
        <f>(C7,C8)</f>
        <v>#VALUE!</v>
      </c>
      <c r="L10" s="45"/>
      <c r="M10" s="34"/>
      <c r="N10" s="35" t="str">
        <f>C9</f>
        <v/>
      </c>
      <c r="O10" s="34" t="e">
        <f>(L4,L7,L8)</f>
        <v>#VALUE!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x14ac:dyDescent="0.2">
      <c r="A11" s="26">
        <v>0</v>
      </c>
      <c r="B11" s="31" t="s">
        <v>13</v>
      </c>
      <c r="C11" s="26" t="s">
        <v>14</v>
      </c>
      <c r="D11" s="26" t="s">
        <v>15</v>
      </c>
      <c r="E11" s="26" t="s">
        <v>2</v>
      </c>
      <c r="F11" s="26" t="s">
        <v>16</v>
      </c>
      <c r="G11" s="26" t="s">
        <v>17</v>
      </c>
      <c r="H11" s="26" t="s">
        <v>18</v>
      </c>
      <c r="I11" s="26" t="s">
        <v>19</v>
      </c>
      <c r="J11" s="34" t="s">
        <v>20</v>
      </c>
      <c r="K11" s="34" t="s">
        <v>21</v>
      </c>
      <c r="L11" s="45" t="s">
        <v>22</v>
      </c>
      <c r="M11" s="34" t="s">
        <v>23</v>
      </c>
      <c r="N11" s="35" t="s">
        <v>24</v>
      </c>
      <c r="O11" s="34" t="s">
        <v>9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64" x14ac:dyDescent="0.2">
      <c r="A12" s="26">
        <v>1</v>
      </c>
      <c r="B12" s="26"/>
      <c r="C12" s="26"/>
      <c r="D12" s="26"/>
      <c r="E12" s="26"/>
      <c r="F12" s="26"/>
      <c r="G12" s="26"/>
      <c r="H12" s="26"/>
      <c r="I12" s="26"/>
      <c r="J12" s="34"/>
      <c r="K12" s="34"/>
      <c r="L12" s="45"/>
      <c r="M12" s="34"/>
      <c r="N12" s="35"/>
      <c r="O12" s="34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x14ac:dyDescent="0.2">
      <c r="A13" s="26">
        <v>2</v>
      </c>
      <c r="B13" s="26"/>
      <c r="C13" s="26"/>
      <c r="D13" s="26"/>
      <c r="E13" s="26"/>
      <c r="F13" s="26"/>
      <c r="G13" s="26"/>
      <c r="H13" s="26"/>
      <c r="I13" s="26"/>
      <c r="J13" s="34"/>
      <c r="K13" s="34"/>
      <c r="L13" s="45"/>
      <c r="M13" s="34"/>
      <c r="N13" s="35"/>
      <c r="O13" s="34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pans="1:64" x14ac:dyDescent="0.2">
      <c r="C14" s="26"/>
      <c r="D14" s="26"/>
      <c r="E14" s="26"/>
      <c r="F14" s="26"/>
      <c r="G14" s="26"/>
      <c r="H14" s="26"/>
      <c r="I14" s="26"/>
      <c r="J14" s="34"/>
      <c r="K14" s="34"/>
      <c r="L14" s="45"/>
      <c r="M14" s="34"/>
      <c r="N14" s="35"/>
      <c r="O14" s="34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4" x14ac:dyDescent="0.2">
      <c r="C15" s="26"/>
      <c r="D15" s="26"/>
      <c r="E15" s="26"/>
      <c r="F15" s="26"/>
      <c r="G15" s="26"/>
      <c r="H15" s="26"/>
      <c r="I15" s="26"/>
      <c r="J15" s="34"/>
      <c r="K15" s="34"/>
      <c r="L15" s="45"/>
      <c r="M15" s="34"/>
      <c r="N15" s="35"/>
      <c r="O15" s="34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pans="1:64" ht="15" x14ac:dyDescent="0.25">
      <c r="A16" s="26"/>
      <c r="B16" s="25" t="s">
        <v>25</v>
      </c>
      <c r="C16" s="26"/>
      <c r="D16" s="26"/>
      <c r="E16" s="26"/>
      <c r="F16" s="26"/>
      <c r="G16" s="26"/>
      <c r="H16" s="26"/>
      <c r="I16" s="26"/>
      <c r="J16" s="34"/>
      <c r="K16" s="34"/>
      <c r="L16" s="45"/>
      <c r="M16" s="34"/>
      <c r="N16" s="35"/>
      <c r="O16" s="34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64" x14ac:dyDescent="0.2">
      <c r="A17" s="26" t="b">
        <f>IF(I9&lt;5,TRUE,FALSE)</f>
        <v>0</v>
      </c>
      <c r="B17" s="26" t="s">
        <v>26</v>
      </c>
      <c r="C17" s="26"/>
      <c r="D17" s="26"/>
      <c r="E17" s="26"/>
      <c r="F17" s="26"/>
      <c r="G17" s="26"/>
      <c r="H17" s="26"/>
      <c r="I17" s="26"/>
      <c r="J17" s="34"/>
      <c r="K17" s="34"/>
      <c r="L17" s="45"/>
      <c r="M17" s="34"/>
      <c r="N17" s="35"/>
      <c r="O17" s="34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pans="1:64" x14ac:dyDescent="0.2">
      <c r="A18" s="26" t="b">
        <f>IF(I9&lt;5,TRUE,FALSE)</f>
        <v>0</v>
      </c>
      <c r="B18" s="26" t="s">
        <v>27</v>
      </c>
      <c r="C18" s="26"/>
      <c r="D18" s="26"/>
      <c r="E18" s="26"/>
      <c r="F18" s="26"/>
      <c r="G18" s="26"/>
      <c r="H18" s="26"/>
      <c r="I18" s="26"/>
      <c r="J18" s="34"/>
      <c r="K18" s="34"/>
      <c r="L18" s="45"/>
      <c r="M18" s="34"/>
      <c r="N18" s="35"/>
      <c r="O18" s="34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pans="1:64" x14ac:dyDescent="0.2">
      <c r="A19" s="26" t="b">
        <f>COUNTIF(I4:I8,"=6")&lt;=0</f>
        <v>1</v>
      </c>
      <c r="B19" s="26" t="s">
        <v>28</v>
      </c>
      <c r="C19" s="26"/>
      <c r="D19" s="26"/>
      <c r="E19" s="26"/>
      <c r="F19" s="26"/>
      <c r="G19" s="26"/>
      <c r="H19" s="26"/>
      <c r="I19" s="26"/>
      <c r="J19" s="34"/>
      <c r="K19" s="34"/>
      <c r="L19" s="45"/>
      <c r="M19" s="34"/>
      <c r="N19" s="35"/>
      <c r="O19" s="34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pans="1:64" x14ac:dyDescent="0.2">
      <c r="A20" s="26" t="b">
        <f>COUNTIF(I6:I8,"&lt;=4")&gt;=2</f>
        <v>0</v>
      </c>
      <c r="B20" s="26" t="s">
        <v>29</v>
      </c>
      <c r="C20" s="26"/>
      <c r="D20" s="26"/>
      <c r="E20" s="26"/>
      <c r="F20" s="26"/>
      <c r="G20" s="26"/>
      <c r="H20" s="26"/>
      <c r="I20" s="26"/>
      <c r="J20" s="34"/>
      <c r="K20" s="34"/>
      <c r="L20" s="45"/>
      <c r="M20" s="34"/>
      <c r="N20" s="35"/>
      <c r="O20" s="34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64" x14ac:dyDescent="0.2">
      <c r="A21" s="26" t="b">
        <f>ISNUMBER(I9)</f>
        <v>0</v>
      </c>
      <c r="B21" s="26" t="s">
        <v>30</v>
      </c>
      <c r="C21" s="26"/>
      <c r="D21" s="26"/>
      <c r="E21" s="26"/>
      <c r="F21" s="26"/>
      <c r="G21" s="26"/>
      <c r="H21" s="26"/>
      <c r="I21" s="26"/>
      <c r="J21" s="34"/>
      <c r="K21" s="34"/>
      <c r="L21" s="45"/>
      <c r="M21" s="34"/>
      <c r="N21" s="35"/>
      <c r="O21" s="34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64" x14ac:dyDescent="0.2">
      <c r="A22" s="26" t="b">
        <f>AND(A17:A21)</f>
        <v>0</v>
      </c>
      <c r="B22" s="26" t="s">
        <v>31</v>
      </c>
      <c r="C22" s="26"/>
      <c r="D22" s="26"/>
      <c r="E22" s="26"/>
      <c r="F22" s="26"/>
      <c r="G22" s="26"/>
      <c r="H22" s="26"/>
      <c r="I22" s="26"/>
      <c r="J22" s="34"/>
      <c r="K22" s="34"/>
      <c r="L22" s="45"/>
      <c r="M22" s="34"/>
      <c r="N22" s="35"/>
      <c r="O22" s="34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pans="1:64" x14ac:dyDescent="0.2">
      <c r="A23" s="26"/>
      <c r="B23" s="26"/>
      <c r="C23" s="26"/>
      <c r="D23" s="26"/>
      <c r="E23" s="26"/>
      <c r="F23" s="26"/>
      <c r="G23" s="26"/>
      <c r="H23" s="26"/>
      <c r="I23" s="26"/>
      <c r="J23" s="34"/>
      <c r="K23" s="34"/>
      <c r="L23" s="45"/>
      <c r="M23" s="34"/>
      <c r="N23" s="35"/>
      <c r="O23" s="34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64" x14ac:dyDescent="0.2">
      <c r="A24" s="26"/>
      <c r="B24" s="26"/>
      <c r="C24" s="26"/>
      <c r="D24" s="26"/>
      <c r="E24" s="26"/>
      <c r="F24" s="26"/>
      <c r="G24" s="26"/>
      <c r="H24" s="26"/>
      <c r="I24" s="26"/>
      <c r="J24" s="34"/>
      <c r="K24" s="34"/>
      <c r="L24" s="45"/>
      <c r="M24" s="34"/>
      <c r="N24" s="35"/>
      <c r="O24" s="34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 ht="15" x14ac:dyDescent="0.25">
      <c r="A25" s="26"/>
      <c r="B25" s="25" t="s">
        <v>32</v>
      </c>
      <c r="C25" s="26"/>
      <c r="D25" s="26"/>
      <c r="E25" s="26"/>
      <c r="F25" s="26"/>
      <c r="G25" s="26"/>
      <c r="H25" s="26"/>
      <c r="I25" s="26"/>
      <c r="J25" s="34"/>
      <c r="K25" s="34"/>
      <c r="L25" s="45"/>
      <c r="M25" s="34"/>
      <c r="N25" s="35"/>
      <c r="O25" s="34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1:64" x14ac:dyDescent="0.2">
      <c r="A26" s="26">
        <v>0</v>
      </c>
      <c r="B26" s="26">
        <v>6</v>
      </c>
      <c r="C26" s="26"/>
      <c r="D26" s="26"/>
      <c r="E26" s="26"/>
      <c r="F26" s="26"/>
      <c r="G26" s="26"/>
      <c r="H26" s="26"/>
      <c r="I26" s="26"/>
      <c r="J26" s="34"/>
      <c r="K26" s="34"/>
      <c r="L26" s="45"/>
      <c r="M26" s="34"/>
      <c r="N26" s="35"/>
      <c r="O26" s="34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x14ac:dyDescent="0.2">
      <c r="A27" s="26">
        <v>30</v>
      </c>
      <c r="B27" s="26">
        <v>5</v>
      </c>
      <c r="C27" s="26"/>
      <c r="D27" s="26"/>
      <c r="E27" s="26"/>
      <c r="F27" s="26"/>
      <c r="G27" s="26"/>
      <c r="H27" s="26"/>
      <c r="I27" s="26"/>
      <c r="J27" s="34"/>
      <c r="K27" s="34"/>
      <c r="L27" s="45"/>
      <c r="M27" s="34"/>
      <c r="N27" s="35"/>
      <c r="O27" s="34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 x14ac:dyDescent="0.2">
      <c r="A28" s="26">
        <v>50</v>
      </c>
      <c r="B28" s="26">
        <v>4</v>
      </c>
      <c r="C28" s="26"/>
      <c r="D28" s="26"/>
      <c r="E28" s="26"/>
      <c r="F28" s="26"/>
      <c r="G28" s="26"/>
      <c r="H28" s="26"/>
      <c r="I28" s="26"/>
      <c r="J28" s="34"/>
      <c r="K28" s="34"/>
      <c r="L28" s="45"/>
      <c r="M28" s="34"/>
      <c r="N28" s="35"/>
      <c r="O28" s="34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 x14ac:dyDescent="0.2">
      <c r="A29" s="26">
        <v>67</v>
      </c>
      <c r="B29" s="26">
        <v>3</v>
      </c>
      <c r="C29" s="26"/>
      <c r="D29" s="26"/>
      <c r="E29" s="26"/>
      <c r="F29" s="26"/>
      <c r="G29" s="26"/>
      <c r="H29" s="26"/>
      <c r="I29" s="26"/>
      <c r="J29" s="34"/>
      <c r="K29" s="34"/>
      <c r="L29" s="45"/>
      <c r="M29" s="34"/>
      <c r="N29" s="35"/>
      <c r="O29" s="34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 x14ac:dyDescent="0.2">
      <c r="A30" s="26">
        <v>81</v>
      </c>
      <c r="B30" s="26">
        <v>2</v>
      </c>
      <c r="C30" s="26"/>
      <c r="D30" s="26"/>
      <c r="E30" s="26"/>
      <c r="F30" s="26"/>
      <c r="G30" s="26"/>
      <c r="H30" s="26"/>
      <c r="I30" s="26"/>
      <c r="J30" s="34"/>
      <c r="K30" s="34"/>
      <c r="L30" s="45"/>
      <c r="M30" s="34"/>
      <c r="N30" s="35"/>
      <c r="O30" s="34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 x14ac:dyDescent="0.2">
      <c r="A31" s="26">
        <v>92</v>
      </c>
      <c r="B31" s="26">
        <v>1</v>
      </c>
      <c r="C31" s="26"/>
      <c r="D31" s="26"/>
      <c r="E31" s="26"/>
      <c r="F31" s="26"/>
      <c r="G31" s="26"/>
      <c r="H31" s="26"/>
      <c r="I31" s="26"/>
      <c r="J31" s="34"/>
      <c r="K31" s="34"/>
      <c r="L31" s="45"/>
      <c r="M31" s="34"/>
      <c r="N31" s="35"/>
      <c r="O31" s="34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pans="1:64" x14ac:dyDescent="0.2">
      <c r="A32" s="26"/>
      <c r="B32" s="26"/>
      <c r="C32" s="26"/>
      <c r="D32" s="26"/>
      <c r="E32" s="26"/>
      <c r="F32" s="26"/>
      <c r="G32" s="26"/>
      <c r="H32" s="26"/>
      <c r="I32" s="26"/>
      <c r="J32" s="34"/>
      <c r="K32" s="34"/>
      <c r="L32" s="45"/>
      <c r="M32" s="34"/>
      <c r="N32" s="35"/>
      <c r="O32" s="34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64" x14ac:dyDescent="0.2">
      <c r="A33" s="26"/>
      <c r="B33" s="26"/>
      <c r="C33" s="26"/>
      <c r="D33" s="26"/>
      <c r="E33" s="26"/>
      <c r="F33" s="26"/>
      <c r="G33" s="26"/>
      <c r="H33" s="26"/>
      <c r="I33" s="26"/>
      <c r="J33" s="34"/>
      <c r="K33" s="34"/>
      <c r="L33" s="45"/>
      <c r="M33" s="34"/>
      <c r="N33" s="35"/>
      <c r="O33" s="34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pans="1:64" x14ac:dyDescent="0.2">
      <c r="A34" s="26"/>
      <c r="B34" s="26"/>
      <c r="C34" s="26"/>
      <c r="D34" s="26"/>
      <c r="E34" s="26"/>
      <c r="F34" s="26"/>
      <c r="G34" s="26"/>
      <c r="H34" s="26"/>
      <c r="I34" s="26"/>
      <c r="J34" s="34"/>
      <c r="K34" s="34"/>
      <c r="L34" s="45"/>
      <c r="M34" s="34"/>
      <c r="N34" s="35"/>
      <c r="O34" s="34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64" x14ac:dyDescent="0.2">
      <c r="A35" s="26"/>
      <c r="B35" s="26"/>
      <c r="C35" s="26"/>
      <c r="D35" s="26"/>
      <c r="E35" s="26"/>
      <c r="F35" s="26"/>
      <c r="G35" s="26"/>
      <c r="H35" s="26"/>
      <c r="I35" s="26"/>
      <c r="J35" s="34"/>
      <c r="K35" s="34"/>
      <c r="L35" s="45"/>
      <c r="M35" s="34"/>
      <c r="N35" s="35"/>
      <c r="O35" s="34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64" x14ac:dyDescent="0.2">
      <c r="A36" s="26"/>
      <c r="B36" s="26"/>
      <c r="C36" s="26"/>
      <c r="D36" s="26"/>
      <c r="E36" s="26"/>
      <c r="F36" s="26"/>
      <c r="G36" s="26"/>
      <c r="H36" s="26"/>
      <c r="I36" s="26"/>
      <c r="J36" s="34"/>
      <c r="K36" s="34"/>
      <c r="L36" s="45"/>
      <c r="M36" s="34"/>
      <c r="N36" s="35"/>
      <c r="O36" s="34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64" x14ac:dyDescent="0.2">
      <c r="A37" s="26"/>
      <c r="B37" s="26"/>
      <c r="C37" s="26"/>
      <c r="D37" s="26"/>
      <c r="E37" s="26"/>
      <c r="F37" s="26"/>
      <c r="G37" s="26"/>
      <c r="H37" s="26"/>
      <c r="I37" s="26"/>
      <c r="J37" s="34"/>
      <c r="K37" s="34"/>
      <c r="L37" s="45"/>
      <c r="M37" s="34"/>
      <c r="N37" s="35"/>
      <c r="O37" s="34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64" x14ac:dyDescent="0.2">
      <c r="A38" s="26"/>
      <c r="B38" s="26"/>
      <c r="C38" s="26"/>
      <c r="D38" s="26"/>
      <c r="E38" s="26"/>
      <c r="F38" s="26"/>
      <c r="G38" s="26"/>
      <c r="H38" s="26"/>
      <c r="I38" s="26"/>
      <c r="J38" s="34"/>
      <c r="K38" s="34"/>
      <c r="L38" s="45"/>
      <c r="M38" s="34"/>
      <c r="N38" s="35"/>
      <c r="O38" s="34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</row>
    <row r="39" spans="1:64" x14ac:dyDescent="0.2">
      <c r="A39" s="26"/>
      <c r="B39" s="26"/>
      <c r="C39" s="26"/>
      <c r="D39" s="26"/>
      <c r="E39" s="26"/>
      <c r="F39" s="26"/>
      <c r="G39" s="26"/>
      <c r="H39" s="26"/>
      <c r="I39" s="26"/>
      <c r="J39" s="34"/>
      <c r="K39" s="34"/>
      <c r="L39" s="45"/>
      <c r="M39" s="34"/>
      <c r="N39" s="35"/>
      <c r="O39" s="34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</row>
    <row r="40" spans="1:64" x14ac:dyDescent="0.2">
      <c r="A40" s="26"/>
      <c r="B40" s="26"/>
      <c r="C40" s="26"/>
      <c r="D40" s="26"/>
      <c r="E40" s="26"/>
      <c r="F40" s="26"/>
      <c r="G40" s="26"/>
      <c r="H40" s="26"/>
      <c r="I40" s="26"/>
      <c r="J40" s="34"/>
      <c r="K40" s="34"/>
      <c r="L40" s="45"/>
      <c r="M40" s="34"/>
      <c r="N40" s="35"/>
      <c r="O40" s="34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64" x14ac:dyDescent="0.2">
      <c r="A41" s="26"/>
      <c r="B41" s="26"/>
      <c r="C41" s="26"/>
      <c r="D41" s="26"/>
      <c r="E41" s="26"/>
      <c r="F41" s="26"/>
      <c r="G41" s="26"/>
      <c r="H41" s="26"/>
      <c r="I41" s="26"/>
      <c r="J41" s="34"/>
      <c r="K41" s="34"/>
      <c r="L41" s="45"/>
      <c r="M41" s="34"/>
      <c r="N41" s="35"/>
      <c r="O41" s="34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64" x14ac:dyDescent="0.2">
      <c r="A42" s="26"/>
      <c r="B42" s="26"/>
      <c r="C42" s="26"/>
      <c r="D42" s="26"/>
      <c r="E42" s="26"/>
      <c r="F42" s="26"/>
      <c r="G42" s="26"/>
      <c r="H42" s="26"/>
      <c r="I42" s="26"/>
      <c r="J42" s="34"/>
      <c r="K42" s="34"/>
      <c r="L42" s="45"/>
      <c r="M42" s="34"/>
      <c r="N42" s="35"/>
      <c r="O42" s="34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64" x14ac:dyDescent="0.2">
      <c r="A43" s="26"/>
      <c r="B43" s="26"/>
      <c r="C43" s="26"/>
      <c r="D43" s="26"/>
      <c r="E43" s="26"/>
      <c r="F43" s="26"/>
      <c r="G43" s="26"/>
      <c r="H43" s="26"/>
      <c r="I43" s="26"/>
      <c r="J43" s="34"/>
      <c r="K43" s="34"/>
      <c r="L43" s="45"/>
      <c r="M43" s="34"/>
      <c r="N43" s="35"/>
      <c r="O43" s="34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64" x14ac:dyDescent="0.2">
      <c r="A44" s="26"/>
      <c r="B44" s="26"/>
      <c r="C44" s="26"/>
      <c r="D44" s="26"/>
      <c r="E44" s="26"/>
      <c r="F44" s="26"/>
      <c r="G44" s="26"/>
      <c r="H44" s="26"/>
      <c r="I44" s="26"/>
      <c r="J44" s="34"/>
      <c r="K44" s="34"/>
      <c r="L44" s="45"/>
      <c r="M44" s="34"/>
      <c r="N44" s="35"/>
      <c r="O44" s="34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64" x14ac:dyDescent="0.2">
      <c r="A45" s="26"/>
      <c r="B45" s="26"/>
      <c r="C45" s="26"/>
      <c r="D45" s="26"/>
      <c r="E45" s="26"/>
      <c r="F45" s="26"/>
      <c r="G45" s="26"/>
      <c r="H45" s="26"/>
      <c r="I45" s="26"/>
      <c r="J45" s="34"/>
      <c r="K45" s="34"/>
      <c r="L45" s="45"/>
      <c r="M45" s="34"/>
      <c r="N45" s="35"/>
      <c r="O45" s="34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64" x14ac:dyDescent="0.2">
      <c r="A46" s="26"/>
      <c r="B46" s="26"/>
      <c r="C46" s="26"/>
      <c r="D46" s="26"/>
      <c r="E46" s="26"/>
      <c r="F46" s="26"/>
      <c r="G46" s="26"/>
      <c r="H46" s="26"/>
      <c r="I46" s="26"/>
      <c r="J46" s="34"/>
      <c r="K46" s="34"/>
      <c r="L46" s="45"/>
      <c r="M46" s="34"/>
      <c r="N46" s="35"/>
      <c r="O46" s="34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pans="1:64" x14ac:dyDescent="0.2">
      <c r="A47" s="26"/>
      <c r="B47" s="26"/>
      <c r="C47" s="26"/>
      <c r="D47" s="26"/>
      <c r="E47" s="26"/>
      <c r="F47" s="26"/>
      <c r="G47" s="26"/>
      <c r="H47" s="26"/>
      <c r="I47" s="26"/>
      <c r="J47" s="34"/>
      <c r="K47" s="34"/>
      <c r="L47" s="45"/>
      <c r="M47" s="34"/>
      <c r="N47" s="35"/>
      <c r="O47" s="34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64" x14ac:dyDescent="0.2">
      <c r="A48" s="26"/>
      <c r="B48" s="26"/>
      <c r="C48" s="26"/>
      <c r="D48" s="26"/>
      <c r="E48" s="26"/>
      <c r="F48" s="26"/>
      <c r="G48" s="26"/>
      <c r="H48" s="26"/>
      <c r="I48" s="26"/>
      <c r="J48" s="34"/>
      <c r="K48" s="34"/>
      <c r="L48" s="45"/>
      <c r="M48" s="34"/>
      <c r="N48" s="35"/>
      <c r="O48" s="34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pans="1:64" x14ac:dyDescent="0.2">
      <c r="A49" s="26"/>
      <c r="B49" s="26"/>
      <c r="C49" s="26"/>
      <c r="D49" s="26"/>
      <c r="E49" s="26"/>
      <c r="F49" s="26"/>
      <c r="G49" s="26"/>
      <c r="H49" s="26"/>
      <c r="I49" s="26"/>
      <c r="J49" s="34"/>
      <c r="K49" s="34"/>
      <c r="L49" s="45"/>
      <c r="M49" s="34"/>
      <c r="N49" s="35"/>
      <c r="O49" s="34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64" x14ac:dyDescent="0.2">
      <c r="A50" s="26"/>
      <c r="B50" s="26"/>
      <c r="C50" s="26"/>
      <c r="D50" s="26"/>
      <c r="E50" s="26"/>
      <c r="F50" s="26"/>
      <c r="G50" s="26"/>
      <c r="H50" s="26"/>
      <c r="I50" s="26"/>
      <c r="J50" s="34"/>
      <c r="K50" s="34"/>
      <c r="L50" s="45"/>
      <c r="M50" s="34"/>
      <c r="N50" s="35"/>
      <c r="O50" s="34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64" x14ac:dyDescent="0.2">
      <c r="A51" s="26"/>
      <c r="B51" s="26"/>
      <c r="C51" s="26"/>
      <c r="D51" s="26"/>
      <c r="E51" s="26"/>
      <c r="F51" s="26"/>
      <c r="G51" s="26"/>
      <c r="H51" s="26"/>
      <c r="I51" s="26"/>
      <c r="J51" s="34"/>
      <c r="K51" s="34"/>
      <c r="L51" s="45"/>
      <c r="M51" s="34"/>
      <c r="N51" s="35"/>
      <c r="O51" s="34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64" x14ac:dyDescent="0.2">
      <c r="A52" s="26"/>
      <c r="B52" s="26"/>
      <c r="C52" s="26"/>
      <c r="D52" s="26"/>
      <c r="E52" s="26"/>
      <c r="F52" s="26"/>
      <c r="G52" s="26"/>
      <c r="H52" s="26"/>
      <c r="I52" s="26"/>
      <c r="J52" s="34"/>
      <c r="K52" s="34"/>
      <c r="L52" s="45"/>
      <c r="M52" s="34"/>
      <c r="N52" s="35"/>
      <c r="O52" s="34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1:64" x14ac:dyDescent="0.2">
      <c r="A53" s="26"/>
      <c r="B53" s="26"/>
      <c r="C53" s="26"/>
      <c r="D53" s="26"/>
      <c r="E53" s="26"/>
      <c r="F53" s="26"/>
      <c r="G53" s="26"/>
      <c r="H53" s="26"/>
      <c r="I53" s="26"/>
      <c r="J53" s="34"/>
      <c r="K53" s="34"/>
      <c r="L53" s="45"/>
      <c r="M53" s="34"/>
      <c r="N53" s="35"/>
      <c r="O53" s="34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64" x14ac:dyDescent="0.2">
      <c r="A54" s="26"/>
      <c r="B54" s="26"/>
      <c r="C54" s="26"/>
      <c r="D54" s="26"/>
      <c r="E54" s="26"/>
      <c r="F54" s="26"/>
      <c r="G54" s="26"/>
      <c r="H54" s="26"/>
      <c r="I54" s="26"/>
      <c r="J54" s="34"/>
      <c r="K54" s="34"/>
      <c r="L54" s="45"/>
      <c r="M54" s="34"/>
      <c r="N54" s="35"/>
      <c r="O54" s="34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64" x14ac:dyDescent="0.2">
      <c r="A55" s="26"/>
      <c r="B55" s="26"/>
      <c r="C55" s="26"/>
      <c r="D55" s="26"/>
      <c r="E55" s="26"/>
      <c r="F55" s="26"/>
      <c r="G55" s="26"/>
      <c r="H55" s="26"/>
      <c r="I55" s="26"/>
      <c r="J55" s="34"/>
      <c r="K55" s="34"/>
      <c r="L55" s="45"/>
      <c r="M55" s="34"/>
      <c r="N55" s="35"/>
      <c r="O55" s="34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64" x14ac:dyDescent="0.2">
      <c r="A56" s="26"/>
      <c r="B56" s="26"/>
      <c r="C56" s="26"/>
      <c r="D56" s="26"/>
      <c r="E56" s="26"/>
      <c r="F56" s="26"/>
      <c r="G56" s="26"/>
      <c r="H56" s="26"/>
      <c r="I56" s="26"/>
      <c r="J56" s="34"/>
      <c r="K56" s="34"/>
      <c r="L56" s="45"/>
      <c r="M56" s="34"/>
      <c r="N56" s="35"/>
      <c r="O56" s="34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pans="1:64" x14ac:dyDescent="0.2">
      <c r="A57" s="26"/>
      <c r="B57" s="26"/>
      <c r="C57" s="26"/>
      <c r="D57" s="26"/>
      <c r="E57" s="26"/>
      <c r="F57" s="26"/>
      <c r="G57" s="26"/>
      <c r="H57" s="26"/>
      <c r="I57" s="26"/>
      <c r="J57" s="34"/>
      <c r="K57" s="34"/>
      <c r="L57" s="45"/>
      <c r="M57" s="34"/>
      <c r="N57" s="35"/>
      <c r="O57" s="34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pans="1:64" x14ac:dyDescent="0.2">
      <c r="A58" s="26"/>
      <c r="B58" s="26"/>
      <c r="C58" s="26"/>
      <c r="D58" s="26"/>
      <c r="E58" s="26"/>
      <c r="F58" s="26"/>
      <c r="G58" s="26"/>
      <c r="H58" s="26"/>
      <c r="I58" s="26"/>
      <c r="J58" s="34"/>
      <c r="K58" s="34"/>
      <c r="L58" s="45"/>
      <c r="M58" s="34"/>
      <c r="N58" s="35"/>
      <c r="O58" s="34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64" x14ac:dyDescent="0.2">
      <c r="A59" s="26"/>
      <c r="B59" s="26"/>
      <c r="C59" s="26"/>
      <c r="D59" s="26"/>
      <c r="E59" s="26"/>
      <c r="F59" s="26"/>
      <c r="G59" s="26"/>
      <c r="H59" s="26"/>
      <c r="I59" s="26"/>
      <c r="J59" s="34"/>
      <c r="K59" s="34"/>
      <c r="L59" s="45"/>
      <c r="M59" s="34"/>
      <c r="N59" s="35"/>
      <c r="O59" s="34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 x14ac:dyDescent="0.2">
      <c r="A60" s="26"/>
      <c r="B60" s="26"/>
      <c r="C60" s="26"/>
      <c r="D60" s="26"/>
      <c r="E60" s="26"/>
      <c r="F60" s="26"/>
      <c r="G60" s="26"/>
      <c r="H60" s="26"/>
      <c r="I60" s="26"/>
      <c r="J60" s="34"/>
      <c r="K60" s="34"/>
      <c r="L60" s="45"/>
      <c r="M60" s="34"/>
      <c r="N60" s="35"/>
      <c r="O60" s="34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64" x14ac:dyDescent="0.2">
      <c r="A61" s="26"/>
      <c r="B61" s="26"/>
      <c r="C61" s="26"/>
      <c r="D61" s="26"/>
      <c r="E61" s="26"/>
      <c r="F61" s="26"/>
      <c r="G61" s="26"/>
      <c r="H61" s="26"/>
      <c r="I61" s="26"/>
      <c r="J61" s="34"/>
      <c r="K61" s="34"/>
      <c r="L61" s="45"/>
      <c r="M61" s="34"/>
      <c r="N61" s="35"/>
      <c r="O61" s="34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64" x14ac:dyDescent="0.2">
      <c r="A62" s="26"/>
      <c r="B62" s="26"/>
      <c r="C62" s="26"/>
      <c r="D62" s="26"/>
      <c r="E62" s="26"/>
      <c r="F62" s="26"/>
      <c r="G62" s="26"/>
      <c r="H62" s="26"/>
      <c r="I62" s="26"/>
      <c r="J62" s="34"/>
      <c r="K62" s="34"/>
      <c r="L62" s="45"/>
      <c r="M62" s="34"/>
      <c r="N62" s="35"/>
      <c r="O62" s="34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pans="1:64" x14ac:dyDescent="0.2">
      <c r="A63" s="26"/>
      <c r="B63" s="26"/>
      <c r="C63" s="26"/>
      <c r="D63" s="26"/>
      <c r="E63" s="26"/>
      <c r="F63" s="26"/>
      <c r="G63" s="26"/>
      <c r="H63" s="26"/>
      <c r="I63" s="26"/>
      <c r="J63" s="34"/>
      <c r="K63" s="34"/>
      <c r="L63" s="45"/>
      <c r="M63" s="34"/>
      <c r="N63" s="35"/>
      <c r="O63" s="34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pans="1:64" x14ac:dyDescent="0.2">
      <c r="A64" s="26"/>
      <c r="B64" s="26"/>
      <c r="C64" s="26"/>
      <c r="D64" s="26"/>
      <c r="E64" s="26"/>
      <c r="F64" s="26"/>
      <c r="G64" s="26"/>
      <c r="H64" s="26"/>
      <c r="I64" s="26"/>
      <c r="J64" s="34"/>
      <c r="K64" s="34"/>
      <c r="L64" s="45"/>
      <c r="M64" s="34"/>
      <c r="N64" s="35"/>
      <c r="O64" s="3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</row>
    <row r="65" spans="1:64" x14ac:dyDescent="0.2">
      <c r="A65" s="26"/>
      <c r="B65" s="26"/>
      <c r="C65" s="26"/>
      <c r="D65" s="26"/>
      <c r="E65" s="26"/>
      <c r="F65" s="26"/>
      <c r="G65" s="26"/>
      <c r="H65" s="26"/>
      <c r="I65" s="26"/>
      <c r="J65" s="34"/>
      <c r="K65" s="34"/>
      <c r="L65" s="45"/>
      <c r="M65" s="34"/>
      <c r="N65" s="35"/>
      <c r="O65" s="34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</row>
    <row r="66" spans="1:64" x14ac:dyDescent="0.2">
      <c r="A66" s="26"/>
      <c r="B66" s="26"/>
      <c r="C66" s="26"/>
      <c r="D66" s="26"/>
      <c r="E66" s="26"/>
      <c r="F66" s="26"/>
      <c r="G66" s="26"/>
      <c r="H66" s="26"/>
      <c r="I66" s="26"/>
      <c r="J66" s="34"/>
      <c r="K66" s="34"/>
      <c r="L66" s="45"/>
      <c r="M66" s="34"/>
      <c r="N66" s="35"/>
      <c r="O66" s="34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pans="1:64" x14ac:dyDescent="0.2">
      <c r="A67" s="26"/>
      <c r="B67" s="26"/>
      <c r="C67" s="26"/>
      <c r="D67" s="26"/>
      <c r="E67" s="26"/>
      <c r="F67" s="26"/>
      <c r="G67" s="26"/>
      <c r="H67" s="26"/>
      <c r="I67" s="26"/>
      <c r="J67" s="34"/>
      <c r="K67" s="34"/>
      <c r="L67" s="45"/>
      <c r="M67" s="34"/>
      <c r="N67" s="35"/>
      <c r="O67" s="34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pans="1:64" x14ac:dyDescent="0.2">
      <c r="A68" s="26"/>
      <c r="B68" s="26"/>
      <c r="C68" s="26"/>
      <c r="D68" s="26"/>
      <c r="E68" s="26"/>
      <c r="F68" s="26"/>
      <c r="G68" s="26"/>
      <c r="H68" s="26"/>
      <c r="I68" s="26"/>
      <c r="J68" s="34"/>
      <c r="K68" s="34"/>
      <c r="L68" s="45"/>
      <c r="M68" s="34"/>
      <c r="N68" s="35"/>
      <c r="O68" s="34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pans="1:64" x14ac:dyDescent="0.2">
      <c r="A69" s="26"/>
      <c r="B69" s="26"/>
      <c r="C69" s="26"/>
      <c r="D69" s="26"/>
      <c r="E69" s="26"/>
      <c r="F69" s="26"/>
      <c r="G69" s="26"/>
      <c r="H69" s="26"/>
      <c r="I69" s="26"/>
      <c r="J69" s="34"/>
      <c r="K69" s="34"/>
      <c r="L69" s="45"/>
      <c r="M69" s="34"/>
      <c r="N69" s="35"/>
      <c r="O69" s="34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pans="1:64" x14ac:dyDescent="0.2">
      <c r="A70" s="26"/>
      <c r="B70" s="26"/>
      <c r="C70" s="26"/>
      <c r="D70" s="26"/>
      <c r="E70" s="26"/>
      <c r="F70" s="26"/>
      <c r="G70" s="26"/>
      <c r="H70" s="26"/>
      <c r="I70" s="26"/>
      <c r="J70" s="34"/>
      <c r="K70" s="34"/>
      <c r="L70" s="45"/>
      <c r="M70" s="34"/>
      <c r="N70" s="35"/>
      <c r="O70" s="34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pans="1:64" x14ac:dyDescent="0.2">
      <c r="A71" s="26"/>
      <c r="B71" s="26"/>
      <c r="C71" s="26"/>
      <c r="D71" s="26"/>
      <c r="E71" s="26"/>
      <c r="F71" s="26"/>
      <c r="G71" s="26"/>
      <c r="H71" s="26"/>
      <c r="I71" s="26"/>
      <c r="J71" s="34"/>
      <c r="K71" s="34"/>
      <c r="L71" s="45"/>
      <c r="M71" s="34"/>
      <c r="N71" s="35"/>
      <c r="O71" s="34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pans="1:64" x14ac:dyDescent="0.2">
      <c r="A72" s="26"/>
      <c r="B72" s="26"/>
      <c r="C72" s="26"/>
      <c r="D72" s="26"/>
      <c r="E72" s="26"/>
      <c r="F72" s="26"/>
      <c r="G72" s="26"/>
      <c r="H72" s="26"/>
      <c r="I72" s="26"/>
      <c r="J72" s="34"/>
      <c r="K72" s="34"/>
      <c r="L72" s="45"/>
      <c r="M72" s="34"/>
      <c r="N72" s="35"/>
      <c r="O72" s="34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73" spans="1:64" x14ac:dyDescent="0.2">
      <c r="A73" s="26"/>
      <c r="B73" s="26"/>
      <c r="C73" s="26"/>
      <c r="D73" s="26"/>
      <c r="E73" s="26"/>
      <c r="F73" s="26"/>
      <c r="G73" s="26"/>
      <c r="H73" s="26"/>
      <c r="I73" s="26"/>
      <c r="J73" s="34"/>
      <c r="K73" s="34"/>
      <c r="L73" s="45"/>
      <c r="M73" s="34"/>
      <c r="N73" s="35"/>
      <c r="O73" s="34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pans="1:64" x14ac:dyDescent="0.2">
      <c r="A74" s="26"/>
      <c r="B74" s="26"/>
      <c r="C74" s="26"/>
      <c r="D74" s="26"/>
      <c r="E74" s="26"/>
      <c r="F74" s="26"/>
      <c r="G74" s="26"/>
      <c r="H74" s="26"/>
      <c r="I74" s="26"/>
      <c r="J74" s="34"/>
      <c r="K74" s="34"/>
      <c r="L74" s="45"/>
      <c r="M74" s="34"/>
      <c r="N74" s="35"/>
      <c r="O74" s="34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pans="1:64" x14ac:dyDescent="0.2">
      <c r="A75" s="26"/>
      <c r="B75" s="26"/>
      <c r="C75" s="26"/>
      <c r="D75" s="26"/>
      <c r="E75" s="26"/>
      <c r="F75" s="26"/>
      <c r="G75" s="26"/>
      <c r="H75" s="26"/>
      <c r="I75" s="26"/>
      <c r="J75" s="34"/>
      <c r="K75" s="34"/>
      <c r="L75" s="45"/>
      <c r="M75" s="34"/>
      <c r="N75" s="35"/>
      <c r="O75" s="34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</row>
    <row r="76" spans="1:64" x14ac:dyDescent="0.2">
      <c r="A76" s="26"/>
      <c r="B76" s="26"/>
      <c r="C76" s="26"/>
      <c r="D76" s="26"/>
      <c r="E76" s="26"/>
      <c r="F76" s="26"/>
      <c r="G76" s="26"/>
      <c r="H76" s="26"/>
      <c r="I76" s="26"/>
      <c r="J76" s="34"/>
      <c r="K76" s="34"/>
      <c r="L76" s="45"/>
      <c r="M76" s="34"/>
      <c r="N76" s="35"/>
      <c r="O76" s="34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pans="1:64" x14ac:dyDescent="0.2">
      <c r="A77" s="26"/>
      <c r="B77" s="26"/>
      <c r="C77" s="26"/>
      <c r="D77" s="26"/>
      <c r="E77" s="26"/>
      <c r="F77" s="26"/>
      <c r="G77" s="26"/>
      <c r="H77" s="26"/>
      <c r="I77" s="26"/>
      <c r="J77" s="34"/>
      <c r="K77" s="34"/>
      <c r="L77" s="45"/>
      <c r="M77" s="34"/>
      <c r="N77" s="35"/>
      <c r="O77" s="34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</row>
    <row r="78" spans="1:64" x14ac:dyDescent="0.2">
      <c r="A78" s="26"/>
      <c r="B78" s="26"/>
      <c r="C78" s="26"/>
      <c r="D78" s="26"/>
      <c r="E78" s="26"/>
      <c r="F78" s="26"/>
      <c r="G78" s="26"/>
      <c r="H78" s="26"/>
      <c r="I78" s="26"/>
      <c r="J78" s="34"/>
      <c r="K78" s="34"/>
      <c r="L78" s="45"/>
      <c r="M78" s="34"/>
      <c r="N78" s="35"/>
      <c r="O78" s="34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</row>
    <row r="79" spans="1:64" x14ac:dyDescent="0.2">
      <c r="A79" s="26"/>
      <c r="B79" s="26"/>
      <c r="C79" s="26"/>
      <c r="D79" s="26"/>
      <c r="E79" s="26"/>
      <c r="F79" s="26"/>
      <c r="G79" s="26"/>
      <c r="H79" s="26"/>
      <c r="I79" s="26"/>
      <c r="J79" s="34"/>
      <c r="K79" s="34"/>
      <c r="L79" s="45"/>
      <c r="M79" s="34"/>
      <c r="N79" s="35"/>
      <c r="O79" s="34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</row>
    <row r="80" spans="1:64" x14ac:dyDescent="0.2">
      <c r="A80" s="26"/>
      <c r="B80" s="26"/>
      <c r="C80" s="26"/>
      <c r="D80" s="26"/>
      <c r="E80" s="26"/>
      <c r="F80" s="26"/>
      <c r="G80" s="26"/>
      <c r="H80" s="26"/>
      <c r="I80" s="26"/>
      <c r="J80" s="34"/>
      <c r="K80" s="34"/>
      <c r="L80" s="45"/>
      <c r="M80" s="34"/>
      <c r="N80" s="35"/>
      <c r="O80" s="34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</row>
    <row r="81" spans="1:64" x14ac:dyDescent="0.2">
      <c r="A81" s="26"/>
      <c r="B81" s="26"/>
      <c r="C81" s="26"/>
      <c r="D81" s="26"/>
      <c r="E81" s="26"/>
      <c r="F81" s="26"/>
      <c r="G81" s="26"/>
      <c r="H81" s="26"/>
      <c r="I81" s="26"/>
      <c r="J81" s="34"/>
      <c r="K81" s="34"/>
      <c r="L81" s="45"/>
      <c r="M81" s="34"/>
      <c r="N81" s="35"/>
      <c r="O81" s="34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</row>
    <row r="82" spans="1:64" x14ac:dyDescent="0.2">
      <c r="A82" s="26"/>
      <c r="B82" s="26"/>
      <c r="C82" s="26"/>
      <c r="D82" s="26"/>
      <c r="E82" s="26"/>
      <c r="F82" s="26"/>
      <c r="G82" s="26"/>
      <c r="H82" s="26"/>
      <c r="I82" s="26"/>
      <c r="J82" s="34"/>
      <c r="K82" s="34"/>
      <c r="L82" s="45"/>
      <c r="M82" s="34"/>
      <c r="N82" s="35"/>
      <c r="O82" s="34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</row>
    <row r="83" spans="1:64" x14ac:dyDescent="0.2">
      <c r="A83" s="26"/>
      <c r="B83" s="26"/>
      <c r="C83" s="26"/>
      <c r="D83" s="26"/>
      <c r="E83" s="26"/>
      <c r="F83" s="26"/>
      <c r="G83" s="26"/>
      <c r="H83" s="26"/>
      <c r="I83" s="26"/>
      <c r="J83" s="34"/>
      <c r="K83" s="34"/>
      <c r="L83" s="45"/>
      <c r="M83" s="34"/>
      <c r="N83" s="35"/>
      <c r="O83" s="34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</row>
    <row r="84" spans="1:64" x14ac:dyDescent="0.2">
      <c r="A84" s="26"/>
      <c r="B84" s="26"/>
      <c r="C84" s="26"/>
      <c r="D84" s="26"/>
      <c r="E84" s="26"/>
      <c r="F84" s="26"/>
      <c r="G84" s="26"/>
      <c r="H84" s="26"/>
      <c r="I84" s="26"/>
      <c r="J84" s="34"/>
      <c r="K84" s="34"/>
      <c r="L84" s="45"/>
      <c r="M84" s="34"/>
      <c r="N84" s="35"/>
      <c r="O84" s="34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</row>
    <row r="85" spans="1:64" x14ac:dyDescent="0.2">
      <c r="A85" s="26"/>
      <c r="B85" s="26"/>
      <c r="C85" s="26"/>
      <c r="D85" s="26"/>
      <c r="E85" s="26"/>
      <c r="F85" s="26"/>
      <c r="G85" s="26"/>
      <c r="H85" s="26"/>
      <c r="I85" s="26"/>
      <c r="J85" s="34"/>
      <c r="K85" s="34"/>
      <c r="L85" s="45"/>
      <c r="M85" s="34"/>
      <c r="N85" s="35"/>
      <c r="O85" s="34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</row>
    <row r="86" spans="1:64" x14ac:dyDescent="0.2">
      <c r="A86" s="26"/>
      <c r="B86" s="26"/>
      <c r="C86" s="26"/>
      <c r="D86" s="26"/>
      <c r="E86" s="26"/>
      <c r="F86" s="26"/>
      <c r="G86" s="26"/>
      <c r="H86" s="26"/>
      <c r="I86" s="26"/>
      <c r="J86" s="34"/>
      <c r="K86" s="34"/>
      <c r="L86" s="45"/>
      <c r="M86" s="34"/>
      <c r="N86" s="35"/>
      <c r="O86" s="34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</row>
    <row r="87" spans="1:64" x14ac:dyDescent="0.2">
      <c r="A87" s="26"/>
      <c r="B87" s="26"/>
      <c r="C87" s="26"/>
      <c r="D87" s="26"/>
      <c r="E87" s="26"/>
      <c r="F87" s="26"/>
      <c r="G87" s="26"/>
      <c r="H87" s="26"/>
      <c r="I87" s="26"/>
      <c r="J87" s="34"/>
      <c r="K87" s="34"/>
      <c r="L87" s="45"/>
      <c r="M87" s="34"/>
      <c r="N87" s="35"/>
      <c r="O87" s="34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</row>
    <row r="88" spans="1:64" x14ac:dyDescent="0.2">
      <c r="A88" s="26"/>
      <c r="B88" s="26"/>
      <c r="C88" s="26"/>
      <c r="D88" s="26"/>
      <c r="E88" s="26"/>
      <c r="F88" s="26"/>
      <c r="G88" s="26"/>
      <c r="H88" s="26"/>
      <c r="I88" s="26"/>
      <c r="J88" s="34"/>
      <c r="K88" s="34"/>
      <c r="L88" s="45"/>
      <c r="M88" s="34"/>
      <c r="N88" s="35"/>
      <c r="O88" s="34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</row>
    <row r="89" spans="1:64" x14ac:dyDescent="0.2">
      <c r="A89" s="26"/>
      <c r="B89" s="26"/>
      <c r="C89" s="26"/>
      <c r="D89" s="26"/>
      <c r="E89" s="26"/>
      <c r="F89" s="26"/>
      <c r="G89" s="26"/>
      <c r="H89" s="26"/>
      <c r="I89" s="26"/>
      <c r="J89" s="34"/>
      <c r="K89" s="34"/>
      <c r="L89" s="45"/>
      <c r="M89" s="34"/>
      <c r="N89" s="35"/>
      <c r="O89" s="34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</row>
    <row r="90" spans="1:64" x14ac:dyDescent="0.2">
      <c r="A90" s="26"/>
      <c r="B90" s="26"/>
      <c r="C90" s="26"/>
      <c r="D90" s="26"/>
      <c r="E90" s="26"/>
      <c r="F90" s="26"/>
      <c r="G90" s="26"/>
      <c r="H90" s="26"/>
      <c r="I90" s="26"/>
      <c r="J90" s="34"/>
      <c r="K90" s="34"/>
      <c r="L90" s="45"/>
      <c r="M90" s="34"/>
      <c r="N90" s="35"/>
      <c r="O90" s="34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</row>
    <row r="91" spans="1:64" x14ac:dyDescent="0.2">
      <c r="A91" s="26"/>
      <c r="B91" s="26"/>
      <c r="C91" s="26"/>
      <c r="D91" s="26"/>
      <c r="E91" s="26"/>
      <c r="F91" s="26"/>
      <c r="G91" s="26"/>
      <c r="H91" s="26"/>
      <c r="I91" s="26"/>
      <c r="J91" s="34"/>
      <c r="K91" s="34"/>
      <c r="L91" s="45"/>
      <c r="M91" s="34"/>
      <c r="N91" s="35"/>
      <c r="O91" s="34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</row>
    <row r="92" spans="1:64" x14ac:dyDescent="0.2">
      <c r="A92" s="26"/>
      <c r="B92" s="26"/>
      <c r="C92" s="26"/>
      <c r="D92" s="26"/>
      <c r="E92" s="26"/>
      <c r="F92" s="26"/>
      <c r="G92" s="26"/>
      <c r="H92" s="26"/>
      <c r="I92" s="26"/>
      <c r="J92" s="34"/>
      <c r="K92" s="34"/>
      <c r="L92" s="45"/>
      <c r="M92" s="34"/>
      <c r="N92" s="35"/>
      <c r="O92" s="34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</row>
    <row r="93" spans="1:64" x14ac:dyDescent="0.2">
      <c r="A93" s="26"/>
      <c r="B93" s="26"/>
      <c r="C93" s="26"/>
      <c r="D93" s="26"/>
      <c r="E93" s="26"/>
      <c r="F93" s="26"/>
      <c r="G93" s="26"/>
      <c r="H93" s="26"/>
      <c r="I93" s="26"/>
      <c r="J93" s="34"/>
      <c r="K93" s="34"/>
      <c r="L93" s="45"/>
      <c r="M93" s="34"/>
      <c r="N93" s="35"/>
      <c r="O93" s="34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</row>
    <row r="94" spans="1:64" x14ac:dyDescent="0.2">
      <c r="A94" s="26"/>
      <c r="B94" s="26"/>
      <c r="C94" s="26"/>
      <c r="D94" s="26"/>
      <c r="E94" s="26"/>
      <c r="F94" s="26"/>
      <c r="G94" s="26"/>
      <c r="H94" s="26"/>
      <c r="I94" s="26"/>
      <c r="J94" s="34"/>
      <c r="K94" s="34"/>
      <c r="L94" s="45"/>
      <c r="M94" s="34"/>
      <c r="N94" s="35"/>
      <c r="O94" s="34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</row>
    <row r="95" spans="1:64" x14ac:dyDescent="0.2">
      <c r="A95" s="26"/>
      <c r="B95" s="26"/>
      <c r="C95" s="26"/>
      <c r="D95" s="26"/>
      <c r="E95" s="26"/>
      <c r="F95" s="26"/>
      <c r="G95" s="26"/>
      <c r="H95" s="26"/>
      <c r="I95" s="26"/>
      <c r="J95" s="34"/>
      <c r="K95" s="34"/>
      <c r="L95" s="45"/>
      <c r="M95" s="34"/>
      <c r="N95" s="35"/>
      <c r="O95" s="34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</row>
    <row r="96" spans="1:64" x14ac:dyDescent="0.2">
      <c r="A96" s="26"/>
      <c r="B96" s="26"/>
      <c r="C96" s="26"/>
      <c r="D96" s="26"/>
      <c r="E96" s="26"/>
      <c r="F96" s="26"/>
      <c r="G96" s="26"/>
      <c r="H96" s="26"/>
      <c r="I96" s="26"/>
      <c r="J96" s="34"/>
      <c r="K96" s="34"/>
      <c r="L96" s="45"/>
      <c r="M96" s="34"/>
      <c r="N96" s="35"/>
      <c r="O96" s="34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</row>
    <row r="97" spans="1:64" x14ac:dyDescent="0.2">
      <c r="A97" s="26"/>
      <c r="B97" s="26"/>
      <c r="C97" s="26"/>
      <c r="D97" s="26"/>
      <c r="E97" s="26"/>
      <c r="F97" s="26"/>
      <c r="G97" s="26"/>
      <c r="H97" s="26"/>
      <c r="I97" s="26"/>
      <c r="J97" s="34"/>
      <c r="K97" s="34"/>
      <c r="L97" s="45"/>
      <c r="M97" s="34"/>
      <c r="N97" s="35"/>
      <c r="O97" s="34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pans="1:64" x14ac:dyDescent="0.2">
      <c r="A98" s="26"/>
      <c r="B98" s="26"/>
      <c r="C98" s="26"/>
      <c r="D98" s="26"/>
      <c r="E98" s="26"/>
      <c r="F98" s="26"/>
      <c r="G98" s="26"/>
      <c r="H98" s="26"/>
      <c r="I98" s="26"/>
      <c r="J98" s="34"/>
      <c r="K98" s="34"/>
      <c r="L98" s="45"/>
      <c r="M98" s="34"/>
      <c r="N98" s="35"/>
      <c r="O98" s="34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</row>
    <row r="99" spans="1:64" x14ac:dyDescent="0.2">
      <c r="A99" s="26"/>
      <c r="B99" s="26"/>
      <c r="C99" s="26"/>
      <c r="D99" s="26"/>
      <c r="E99" s="26"/>
      <c r="F99" s="26"/>
      <c r="G99" s="26"/>
      <c r="H99" s="26"/>
      <c r="I99" s="26"/>
      <c r="J99" s="34"/>
      <c r="K99" s="34"/>
      <c r="L99" s="45"/>
      <c r="M99" s="34"/>
      <c r="N99" s="35"/>
      <c r="O99" s="34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pans="1:64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34"/>
      <c r="K100" s="34"/>
      <c r="L100" s="45"/>
      <c r="M100" s="34"/>
      <c r="N100" s="35"/>
      <c r="O100" s="34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pans="1:64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34"/>
      <c r="K101" s="34"/>
      <c r="L101" s="45"/>
      <c r="M101" s="34"/>
      <c r="N101" s="35"/>
      <c r="O101" s="34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</row>
    <row r="102" spans="1:64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34"/>
      <c r="K102" s="34"/>
      <c r="L102" s="45"/>
      <c r="M102" s="34"/>
      <c r="N102" s="35"/>
      <c r="O102" s="34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pans="1:64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34"/>
      <c r="K103" s="34"/>
      <c r="L103" s="45"/>
      <c r="M103" s="34"/>
      <c r="N103" s="35"/>
      <c r="O103" s="34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pans="1:64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34"/>
      <c r="K104" s="34"/>
      <c r="L104" s="45"/>
      <c r="M104" s="34"/>
      <c r="N104" s="35"/>
      <c r="O104" s="34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pans="1:64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34"/>
      <c r="K105" s="34"/>
      <c r="L105" s="45"/>
      <c r="M105" s="34"/>
      <c r="N105" s="35"/>
      <c r="O105" s="34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</row>
    <row r="106" spans="1:64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34"/>
      <c r="K106" s="34"/>
      <c r="L106" s="45"/>
      <c r="M106" s="34"/>
      <c r="N106" s="35"/>
      <c r="O106" s="34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</row>
    <row r="107" spans="1:64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34"/>
      <c r="K107" s="34"/>
      <c r="L107" s="45"/>
      <c r="M107" s="34"/>
      <c r="N107" s="35"/>
      <c r="O107" s="34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  <row r="108" spans="1:64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34"/>
      <c r="K108" s="34"/>
      <c r="L108" s="45"/>
      <c r="M108" s="34"/>
      <c r="N108" s="35"/>
      <c r="O108" s="34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</row>
    <row r="109" spans="1:64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34"/>
      <c r="K109" s="34"/>
      <c r="L109" s="45"/>
      <c r="M109" s="34"/>
      <c r="N109" s="35"/>
      <c r="O109" s="34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</row>
    <row r="110" spans="1:64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34"/>
      <c r="K110" s="34"/>
      <c r="L110" s="45"/>
      <c r="M110" s="34"/>
      <c r="N110" s="35"/>
      <c r="O110" s="34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</row>
    <row r="111" spans="1:64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34"/>
      <c r="K111" s="34"/>
      <c r="L111" s="45"/>
      <c r="M111" s="34"/>
      <c r="N111" s="35"/>
      <c r="O111" s="34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</row>
    <row r="112" spans="1:64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34"/>
      <c r="K112" s="34"/>
      <c r="L112" s="45"/>
      <c r="M112" s="34"/>
      <c r="N112" s="35"/>
      <c r="O112" s="34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</row>
    <row r="113" spans="1:64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34"/>
      <c r="K113" s="34"/>
      <c r="L113" s="45"/>
      <c r="M113" s="34"/>
      <c r="N113" s="35"/>
      <c r="O113" s="34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</row>
    <row r="114" spans="1:64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34"/>
      <c r="K114" s="34"/>
      <c r="L114" s="45"/>
      <c r="M114" s="34"/>
      <c r="N114" s="35"/>
      <c r="O114" s="34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</row>
    <row r="115" spans="1:64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34"/>
      <c r="K115" s="34"/>
      <c r="L115" s="45"/>
      <c r="M115" s="34"/>
      <c r="N115" s="35"/>
      <c r="O115" s="34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</row>
    <row r="116" spans="1:64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34"/>
      <c r="K116" s="34"/>
      <c r="L116" s="45"/>
      <c r="M116" s="34"/>
      <c r="N116" s="35"/>
      <c r="O116" s="34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pans="1:64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34"/>
      <c r="K117" s="34"/>
      <c r="L117" s="45"/>
      <c r="M117" s="34"/>
      <c r="N117" s="35"/>
      <c r="O117" s="34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</row>
    <row r="118" spans="1:64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34"/>
      <c r="K118" s="34"/>
      <c r="L118" s="45"/>
      <c r="M118" s="34"/>
      <c r="N118" s="35"/>
      <c r="O118" s="34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</row>
    <row r="119" spans="1:64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34"/>
      <c r="K119" s="34"/>
      <c r="L119" s="45"/>
      <c r="M119" s="34"/>
      <c r="N119" s="35"/>
      <c r="O119" s="34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pans="1:64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34"/>
      <c r="K120" s="34"/>
      <c r="L120" s="45"/>
      <c r="M120" s="34"/>
      <c r="N120" s="35"/>
      <c r="O120" s="34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pans="1:64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34"/>
      <c r="K121" s="34"/>
      <c r="L121" s="45"/>
      <c r="M121" s="34"/>
      <c r="N121" s="35"/>
      <c r="O121" s="34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</row>
    <row r="122" spans="1:64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34"/>
      <c r="K122" s="34"/>
      <c r="L122" s="45"/>
      <c r="M122" s="34"/>
      <c r="N122" s="35"/>
      <c r="O122" s="34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pans="1:64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34"/>
      <c r="K123" s="34"/>
      <c r="L123" s="45"/>
      <c r="M123" s="34"/>
      <c r="N123" s="35"/>
      <c r="O123" s="34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</row>
    <row r="124" spans="1:64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34"/>
      <c r="K124" s="34"/>
      <c r="L124" s="45"/>
      <c r="M124" s="34"/>
      <c r="N124" s="35"/>
      <c r="O124" s="34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pans="1:64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34"/>
      <c r="K125" s="34"/>
      <c r="L125" s="45"/>
      <c r="M125" s="34"/>
      <c r="N125" s="35"/>
      <c r="O125" s="34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</row>
    <row r="126" spans="1:64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34"/>
      <c r="K126" s="34"/>
      <c r="L126" s="45"/>
      <c r="M126" s="34"/>
      <c r="N126" s="35"/>
      <c r="O126" s="34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</row>
    <row r="127" spans="1:64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34"/>
      <c r="K127" s="34"/>
      <c r="L127" s="45"/>
      <c r="M127" s="34"/>
      <c r="N127" s="35"/>
      <c r="O127" s="34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</row>
    <row r="128" spans="1:64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34"/>
      <c r="K128" s="34"/>
      <c r="L128" s="45"/>
      <c r="M128" s="34"/>
      <c r="N128" s="35"/>
      <c r="O128" s="34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pans="1:64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34"/>
      <c r="K129" s="34"/>
      <c r="L129" s="45"/>
      <c r="M129" s="34"/>
      <c r="N129" s="35"/>
      <c r="O129" s="34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</row>
    <row r="130" spans="1:64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34"/>
      <c r="K130" s="34"/>
      <c r="L130" s="45"/>
      <c r="M130" s="34"/>
      <c r="N130" s="35"/>
      <c r="O130" s="34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pans="1:64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34"/>
      <c r="K131" s="34"/>
      <c r="L131" s="45"/>
      <c r="M131" s="34"/>
      <c r="N131" s="35"/>
      <c r="O131" s="34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pans="1:64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34"/>
      <c r="K132" s="34"/>
      <c r="L132" s="45"/>
      <c r="M132" s="34"/>
      <c r="N132" s="35"/>
      <c r="O132" s="34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pans="1:64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34"/>
      <c r="K133" s="34"/>
      <c r="L133" s="45"/>
      <c r="M133" s="34"/>
      <c r="N133" s="35"/>
      <c r="O133" s="34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</row>
    <row r="134" spans="1:64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34"/>
      <c r="K134" s="34"/>
      <c r="L134" s="45"/>
      <c r="M134" s="34"/>
      <c r="N134" s="35"/>
      <c r="O134" s="34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</row>
    <row r="135" spans="1:64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34"/>
      <c r="K135" s="34"/>
      <c r="L135" s="45"/>
      <c r="M135" s="34"/>
      <c r="N135" s="35"/>
      <c r="O135" s="34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</row>
    <row r="136" spans="1:64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34"/>
      <c r="K136" s="34"/>
      <c r="L136" s="45"/>
      <c r="M136" s="34"/>
      <c r="N136" s="35"/>
      <c r="O136" s="34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</row>
    <row r="137" spans="1:64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34"/>
      <c r="K137" s="34"/>
      <c r="L137" s="45"/>
      <c r="M137" s="34"/>
      <c r="N137" s="35"/>
      <c r="O137" s="34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</row>
    <row r="138" spans="1:64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34"/>
      <c r="K138" s="34"/>
      <c r="L138" s="45"/>
      <c r="M138" s="34"/>
      <c r="N138" s="35"/>
      <c r="O138" s="34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</row>
    <row r="139" spans="1:64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34"/>
      <c r="K139" s="34"/>
      <c r="L139" s="45"/>
      <c r="M139" s="34"/>
      <c r="N139" s="35"/>
      <c r="O139" s="34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</row>
    <row r="140" spans="1:64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34"/>
      <c r="K140" s="34"/>
      <c r="L140" s="45"/>
      <c r="M140" s="34"/>
      <c r="N140" s="35"/>
      <c r="O140" s="34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</row>
    <row r="141" spans="1:64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34"/>
      <c r="K141" s="34"/>
      <c r="L141" s="45"/>
      <c r="M141" s="34"/>
      <c r="N141" s="35"/>
      <c r="O141" s="34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</row>
    <row r="142" spans="1:64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34"/>
      <c r="K142" s="34"/>
      <c r="L142" s="45"/>
      <c r="M142" s="34"/>
      <c r="N142" s="35"/>
      <c r="O142" s="34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</row>
    <row r="143" spans="1:64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34"/>
      <c r="K143" s="34"/>
      <c r="L143" s="45"/>
      <c r="M143" s="34"/>
      <c r="N143" s="35"/>
      <c r="O143" s="34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</row>
    <row r="144" spans="1:64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34"/>
      <c r="K144" s="34"/>
      <c r="L144" s="45"/>
      <c r="M144" s="34"/>
      <c r="N144" s="35"/>
      <c r="O144" s="34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</row>
    <row r="145" spans="1:64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34"/>
      <c r="K145" s="34"/>
      <c r="L145" s="45"/>
      <c r="M145" s="34"/>
      <c r="N145" s="35"/>
      <c r="O145" s="34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</row>
    <row r="146" spans="1:64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34"/>
      <c r="K146" s="34"/>
      <c r="L146" s="45"/>
      <c r="M146" s="34"/>
      <c r="N146" s="35"/>
      <c r="O146" s="34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</row>
    <row r="147" spans="1:64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34"/>
      <c r="K147" s="34"/>
      <c r="L147" s="45"/>
      <c r="M147" s="34"/>
      <c r="N147" s="35"/>
      <c r="O147" s="34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</row>
    <row r="148" spans="1:64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34"/>
      <c r="K148" s="34"/>
      <c r="L148" s="45"/>
      <c r="M148" s="34"/>
      <c r="N148" s="35"/>
      <c r="O148" s="34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</row>
    <row r="149" spans="1:64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34"/>
      <c r="K149" s="34"/>
      <c r="L149" s="45"/>
      <c r="M149" s="34"/>
      <c r="N149" s="35"/>
      <c r="O149" s="34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</row>
    <row r="150" spans="1:64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34"/>
      <c r="K150" s="34"/>
      <c r="L150" s="45"/>
      <c r="M150" s="34"/>
      <c r="N150" s="35"/>
      <c r="O150" s="34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</row>
    <row r="151" spans="1:64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34"/>
      <c r="K151" s="34"/>
      <c r="L151" s="45"/>
      <c r="M151" s="34"/>
      <c r="N151" s="35"/>
      <c r="O151" s="34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</row>
    <row r="152" spans="1:64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34"/>
      <c r="K152" s="34"/>
      <c r="L152" s="45"/>
      <c r="M152" s="34"/>
      <c r="N152" s="35"/>
      <c r="O152" s="34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</row>
    <row r="153" spans="1:64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34"/>
      <c r="K153" s="34"/>
      <c r="L153" s="45"/>
      <c r="M153" s="34"/>
      <c r="N153" s="35"/>
      <c r="O153" s="34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</row>
    <row r="154" spans="1:64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34"/>
      <c r="K154" s="34"/>
      <c r="L154" s="45"/>
      <c r="M154" s="34"/>
      <c r="N154" s="35"/>
      <c r="O154" s="34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</row>
    <row r="155" spans="1:64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34"/>
      <c r="K155" s="34"/>
      <c r="L155" s="45"/>
      <c r="M155" s="34"/>
      <c r="N155" s="35"/>
      <c r="O155" s="34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</row>
    <row r="156" spans="1:64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34"/>
      <c r="K156" s="34"/>
      <c r="L156" s="45"/>
      <c r="M156" s="34"/>
      <c r="N156" s="35"/>
      <c r="O156" s="34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</row>
    <row r="157" spans="1:64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34"/>
      <c r="K157" s="34"/>
      <c r="L157" s="45"/>
      <c r="M157" s="34"/>
      <c r="N157" s="35"/>
      <c r="O157" s="34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</row>
    <row r="158" spans="1:64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34"/>
      <c r="K158" s="34"/>
      <c r="L158" s="45"/>
      <c r="M158" s="34"/>
      <c r="N158" s="35"/>
      <c r="O158" s="34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</row>
    <row r="159" spans="1:64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34"/>
      <c r="K159" s="34"/>
      <c r="L159" s="45"/>
      <c r="M159" s="34"/>
      <c r="N159" s="35"/>
      <c r="O159" s="34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</row>
  </sheetData>
  <sheetProtection password="CF50" sheet="1" objects="1" scenarios="1" selectLockedCells="1"/>
  <mergeCells count="2">
    <mergeCell ref="J1:K1"/>
    <mergeCell ref="J9:K9"/>
  </mergeCells>
  <conditionalFormatting sqref="L9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2">
    <dataValidation type="decimal" showErrorMessage="1" errorTitle="Fehler!!!" error="Es sind nur Punkte im Bereich von 0,0 bis 100,0 mit einer Dezimalstelle erlaubt!" sqref="C2 C3:D3 C7:D8" xr:uid="{00000000-0002-0000-00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4:K5 K7:K8" xr:uid="{00000000-0002-0000-0000-000001000000}">
      <formula1>1</formula1>
      <formula2>3</formula2>
    </dataValidation>
  </dataValidations>
  <pageMargins left="0.39370078740157483" right="0.39370078740157483" top="1.0236220472440944" bottom="1.0236220472440944" header="0.78740157480314965" footer="0.78740157480314965"/>
  <pageSetup paperSize="9" scale="56" firstPageNumber="0" orientation="portrait" horizontalDpi="300" verticalDpi="300" r:id="rId1"/>
  <headerFooter alignWithMargins="0"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76"/>
  <sheetViews>
    <sheetView zoomScaleNormal="100" workbookViewId="0"/>
  </sheetViews>
  <sheetFormatPr baseColWidth="10" defaultRowHeight="12.75" x14ac:dyDescent="0.2"/>
  <cols>
    <col min="1" max="1" width="7.140625" customWidth="1"/>
    <col min="2" max="2" width="25.570312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28515625" customWidth="1"/>
    <col min="13" max="256" width="12.42578125" customWidth="1"/>
  </cols>
  <sheetData>
    <row r="1" spans="1:64" ht="12.7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2</v>
      </c>
      <c r="I1" s="9" t="s">
        <v>7</v>
      </c>
      <c r="J1" s="47" t="s">
        <v>8</v>
      </c>
      <c r="K1" s="47"/>
      <c r="L1" s="10" t="s">
        <v>10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</row>
    <row r="2" spans="1:64" ht="12.75" customHeight="1" x14ac:dyDescent="0.2">
      <c r="A2" s="11">
        <v>6115</v>
      </c>
      <c r="B2" s="11" t="s">
        <v>33</v>
      </c>
      <c r="C2" s="6"/>
      <c r="D2" s="12"/>
      <c r="E2" s="12"/>
      <c r="F2" s="12"/>
      <c r="G2" s="12"/>
      <c r="H2" s="12"/>
      <c r="I2" s="12"/>
      <c r="J2" s="12"/>
      <c r="K2" s="6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spans="1:64" x14ac:dyDescent="0.2">
      <c r="A3" s="6">
        <v>5351</v>
      </c>
      <c r="B3" s="6" t="s">
        <v>34</v>
      </c>
      <c r="C3" s="2">
        <v>78</v>
      </c>
      <c r="D3" s="2"/>
      <c r="E3" s="4">
        <v>78</v>
      </c>
      <c r="F3" s="9">
        <v>40</v>
      </c>
      <c r="G3" s="4">
        <v>3120</v>
      </c>
      <c r="H3" s="6">
        <v>78</v>
      </c>
      <c r="I3" s="12">
        <v>3</v>
      </c>
      <c r="J3" s="12">
        <v>1</v>
      </c>
      <c r="K3" s="7"/>
      <c r="L3" s="10"/>
      <c r="M3" s="10"/>
      <c r="N3" s="13"/>
      <c r="O3" s="14">
        <v>20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x14ac:dyDescent="0.2">
      <c r="A4" s="6">
        <v>5352</v>
      </c>
      <c r="B4" s="6" t="s">
        <v>35</v>
      </c>
      <c r="C4" s="2">
        <v>49</v>
      </c>
      <c r="D4" s="2"/>
      <c r="E4" s="4">
        <v>49</v>
      </c>
      <c r="F4" s="9">
        <v>40</v>
      </c>
      <c r="G4" s="4">
        <v>1960</v>
      </c>
      <c r="H4" s="6">
        <v>49</v>
      </c>
      <c r="I4" s="12">
        <v>5</v>
      </c>
      <c r="J4" s="12">
        <v>2</v>
      </c>
      <c r="K4" s="7"/>
      <c r="L4" s="10"/>
      <c r="M4" s="10"/>
      <c r="N4" s="13"/>
      <c r="O4" s="14">
        <v>20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spans="1:64" x14ac:dyDescent="0.2">
      <c r="A5" s="15">
        <v>5071</v>
      </c>
      <c r="B5" s="6" t="s">
        <v>11</v>
      </c>
      <c r="C5" s="2">
        <v>49</v>
      </c>
      <c r="D5" s="2"/>
      <c r="E5" s="4">
        <v>49</v>
      </c>
      <c r="F5" s="9">
        <v>20</v>
      </c>
      <c r="G5" s="4">
        <v>980</v>
      </c>
      <c r="H5" s="6">
        <v>49</v>
      </c>
      <c r="I5" s="12">
        <v>5</v>
      </c>
      <c r="J5" s="12">
        <v>2</v>
      </c>
      <c r="K5" s="7"/>
      <c r="L5" s="10"/>
      <c r="M5" s="10"/>
      <c r="N5" s="13"/>
      <c r="O5" s="14">
        <v>10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</row>
    <row r="6" spans="1:64" x14ac:dyDescent="0.2">
      <c r="A6" s="11">
        <v>6116</v>
      </c>
      <c r="B6" s="11" t="s">
        <v>36</v>
      </c>
      <c r="C6" s="16"/>
      <c r="D6" s="16"/>
      <c r="E6" s="4"/>
      <c r="G6" s="17">
        <v>6060</v>
      </c>
      <c r="H6" s="17">
        <v>61</v>
      </c>
      <c r="I6" s="9">
        <v>4</v>
      </c>
      <c r="J6" s="9">
        <v>1</v>
      </c>
      <c r="K6" s="7"/>
      <c r="L6" s="10"/>
      <c r="M6" s="10"/>
      <c r="N6" s="13"/>
      <c r="O6" s="14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x14ac:dyDescent="0.2">
      <c r="A7" s="11">
        <v>5907</v>
      </c>
      <c r="B7" s="11" t="s">
        <v>37</v>
      </c>
      <c r="C7" s="6"/>
      <c r="D7" s="12"/>
      <c r="E7" s="5"/>
      <c r="F7" s="12"/>
      <c r="G7" s="5"/>
      <c r="H7" s="12"/>
      <c r="I7" s="12"/>
      <c r="J7" s="12"/>
      <c r="K7" s="6"/>
      <c r="L7" s="10"/>
      <c r="M7" s="10"/>
      <c r="N7" s="13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x14ac:dyDescent="0.2">
      <c r="A8" s="6">
        <v>5349</v>
      </c>
      <c r="B8" s="6" t="s">
        <v>38</v>
      </c>
      <c r="C8" s="2">
        <v>49</v>
      </c>
      <c r="D8" s="12"/>
      <c r="E8" s="4">
        <v>49</v>
      </c>
      <c r="F8" s="9">
        <v>50</v>
      </c>
      <c r="G8" s="4">
        <v>2450</v>
      </c>
      <c r="H8" s="6">
        <v>49</v>
      </c>
      <c r="I8" s="12">
        <v>5</v>
      </c>
      <c r="J8" s="12">
        <v>2</v>
      </c>
      <c r="K8" s="7"/>
      <c r="L8" s="10"/>
      <c r="M8" s="10"/>
      <c r="N8" s="13"/>
      <c r="O8" s="14">
        <v>25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x14ac:dyDescent="0.2">
      <c r="A9" s="6">
        <v>5350</v>
      </c>
      <c r="B9" s="6" t="s">
        <v>39</v>
      </c>
      <c r="C9" s="2">
        <v>78</v>
      </c>
      <c r="D9" s="12"/>
      <c r="E9" s="4">
        <v>78</v>
      </c>
      <c r="F9" s="9">
        <v>50</v>
      </c>
      <c r="G9" s="4">
        <v>3900</v>
      </c>
      <c r="H9" s="6">
        <v>78</v>
      </c>
      <c r="I9" s="12">
        <v>3</v>
      </c>
      <c r="J9" s="12">
        <v>1</v>
      </c>
      <c r="K9" s="7"/>
      <c r="L9" s="10"/>
      <c r="M9" s="10"/>
      <c r="N9" s="13"/>
      <c r="O9" s="14">
        <v>25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x14ac:dyDescent="0.2">
      <c r="A10" s="11">
        <v>5978</v>
      </c>
      <c r="B10" s="11" t="s">
        <v>40</v>
      </c>
      <c r="C10" s="4"/>
      <c r="D10" s="6"/>
      <c r="E10" s="4"/>
      <c r="F10" s="9"/>
      <c r="G10" s="17">
        <v>6350</v>
      </c>
      <c r="H10" s="17">
        <v>64</v>
      </c>
      <c r="I10" s="12">
        <v>4</v>
      </c>
      <c r="J10" s="9">
        <v>1</v>
      </c>
      <c r="K10" s="7"/>
      <c r="L10" s="10"/>
      <c r="M10" s="10"/>
      <c r="N10" s="13"/>
      <c r="O10" s="18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x14ac:dyDescent="0.2">
      <c r="A11" s="11"/>
      <c r="B11" s="11" t="s">
        <v>41</v>
      </c>
      <c r="C11" s="19"/>
      <c r="D11" s="11"/>
      <c r="E11" s="3"/>
      <c r="F11" s="11"/>
      <c r="G11" s="17"/>
      <c r="H11" s="17"/>
      <c r="I11" s="12"/>
      <c r="J11" s="8"/>
      <c r="L11" s="10"/>
      <c r="M11" s="10"/>
      <c r="N11" s="13"/>
      <c r="O11" s="18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64" x14ac:dyDescent="0.2">
      <c r="A12" s="11">
        <v>6116</v>
      </c>
      <c r="B12" s="11" t="s">
        <v>36</v>
      </c>
      <c r="C12" s="16"/>
      <c r="D12" s="16"/>
      <c r="E12" s="3">
        <v>61</v>
      </c>
      <c r="F12" s="9">
        <v>100</v>
      </c>
      <c r="G12" s="3">
        <v>6100</v>
      </c>
      <c r="H12" s="11">
        <v>61</v>
      </c>
      <c r="L12" s="10"/>
      <c r="M12" s="10"/>
      <c r="N12" s="1">
        <v>6100</v>
      </c>
      <c r="O12" s="18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</row>
    <row r="13" spans="1:64" x14ac:dyDescent="0.2">
      <c r="A13" s="11">
        <v>5978</v>
      </c>
      <c r="B13" s="11" t="s">
        <v>40</v>
      </c>
      <c r="C13" s="4"/>
      <c r="D13" s="6"/>
      <c r="E13" s="3">
        <v>64</v>
      </c>
      <c r="F13" s="9">
        <v>100</v>
      </c>
      <c r="G13" s="3">
        <v>6400</v>
      </c>
      <c r="H13" s="11">
        <v>64</v>
      </c>
      <c r="L13" s="10"/>
      <c r="M13" s="10"/>
      <c r="N13" s="1">
        <v>6400</v>
      </c>
      <c r="O13" s="13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x14ac:dyDescent="0.2">
      <c r="A14" s="11">
        <v>6129</v>
      </c>
      <c r="B14" s="11" t="s">
        <v>12</v>
      </c>
      <c r="C14" s="19">
        <v>62.5</v>
      </c>
      <c r="D14" s="11"/>
      <c r="E14" s="11"/>
      <c r="F14" s="11"/>
      <c r="G14" s="20">
        <v>6250</v>
      </c>
      <c r="H14" s="17">
        <v>63</v>
      </c>
      <c r="I14" s="9">
        <v>4</v>
      </c>
      <c r="J14" s="48">
        <v>6</v>
      </c>
      <c r="K14" s="48"/>
      <c r="L14" s="10"/>
      <c r="M14" s="10"/>
      <c r="N14" s="13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spans="1:64" x14ac:dyDescent="0.2">
      <c r="A15" s="11"/>
      <c r="B15" s="11"/>
      <c r="C15" s="21"/>
      <c r="D15" s="11"/>
      <c r="E15" s="11"/>
      <c r="F15" s="11"/>
      <c r="G15" s="20"/>
      <c r="H15" s="17"/>
      <c r="I15" s="12"/>
      <c r="J15" s="8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4" x14ac:dyDescent="0.2">
      <c r="A16" s="10" t="s">
        <v>10</v>
      </c>
      <c r="B16" s="10"/>
      <c r="C16" s="10">
        <v>78</v>
      </c>
      <c r="D16" s="10">
        <v>78</v>
      </c>
      <c r="E16" s="10">
        <v>78</v>
      </c>
      <c r="F16" s="10">
        <v>3</v>
      </c>
      <c r="G16" s="10">
        <v>1</v>
      </c>
      <c r="H16" s="10">
        <v>0</v>
      </c>
      <c r="I16" s="10">
        <v>6</v>
      </c>
      <c r="J16" s="10">
        <v>6129</v>
      </c>
      <c r="K16" s="10">
        <v>78</v>
      </c>
      <c r="L16" s="10"/>
      <c r="M16" s="10"/>
      <c r="N16" s="1">
        <v>62.5</v>
      </c>
      <c r="O16" s="10">
        <v>25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spans="1:64" x14ac:dyDescent="0.2">
      <c r="A17" s="10">
        <v>0</v>
      </c>
      <c r="B17" s="22" t="s">
        <v>13</v>
      </c>
      <c r="C17" s="10" t="s">
        <v>14</v>
      </c>
      <c r="D17" s="10" t="s">
        <v>15</v>
      </c>
      <c r="E17" s="10" t="s">
        <v>2</v>
      </c>
      <c r="F17" s="10" t="s">
        <v>16</v>
      </c>
      <c r="G17" s="10" t="s">
        <v>17</v>
      </c>
      <c r="H17" s="10" t="s">
        <v>18</v>
      </c>
      <c r="I17" s="10" t="s">
        <v>19</v>
      </c>
      <c r="J17" s="10" t="s">
        <v>20</v>
      </c>
      <c r="K17" s="10" t="s">
        <v>21</v>
      </c>
      <c r="L17" s="10" t="s">
        <v>22</v>
      </c>
      <c r="M17" s="10" t="s">
        <v>23</v>
      </c>
      <c r="N17" s="1" t="s">
        <v>24</v>
      </c>
      <c r="O17" s="10" t="s">
        <v>9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</row>
    <row r="18" spans="1:64" x14ac:dyDescent="0.2">
      <c r="A18" s="10">
        <v>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</row>
    <row r="19" spans="1:64" x14ac:dyDescent="0.2">
      <c r="A19" s="10">
        <v>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spans="1:64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64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spans="1:64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spans="1:64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spans="1:64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spans="1:64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1:64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64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64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64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spans="1:64" x14ac:dyDescent="0.2">
      <c r="A30" s="10"/>
      <c r="B30" s="23" t="s">
        <v>25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4" x14ac:dyDescent="0.2">
      <c r="A31" s="10">
        <v>1</v>
      </c>
      <c r="B31" s="10" t="s">
        <v>42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4" x14ac:dyDescent="0.2">
      <c r="A32" s="10">
        <v>1</v>
      </c>
      <c r="B32" s="10" t="s">
        <v>43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">
      <c r="A33" s="10">
        <v>1</v>
      </c>
      <c r="B33" s="10" t="s">
        <v>44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">
      <c r="A34" s="10">
        <v>1</v>
      </c>
      <c r="B34" s="10" t="s">
        <v>45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">
      <c r="A35" s="10">
        <v>1</v>
      </c>
      <c r="B35" s="10" t="s">
        <v>46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">
      <c r="A36" s="10">
        <v>1</v>
      </c>
      <c r="B36" s="1" t="s">
        <v>26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">
      <c r="A37" s="10">
        <v>1</v>
      </c>
      <c r="B37" s="1" t="s">
        <v>30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">
      <c r="A38" s="10">
        <v>1</v>
      </c>
      <c r="B38" s="1" t="s">
        <v>31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">
      <c r="A42" s="10"/>
      <c r="B42" s="23" t="s">
        <v>32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">
      <c r="A43" s="10">
        <v>0</v>
      </c>
      <c r="B43" s="10">
        <v>6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">
      <c r="A44" s="10">
        <v>30</v>
      </c>
      <c r="B44" s="10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">
      <c r="A45" s="10">
        <v>50</v>
      </c>
      <c r="B45" s="10">
        <v>4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">
      <c r="A46" s="10">
        <v>67</v>
      </c>
      <c r="B46" s="10">
        <v>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">
      <c r="A47" s="10">
        <v>81</v>
      </c>
      <c r="B47" s="10">
        <v>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">
      <c r="A48" s="10">
        <v>92</v>
      </c>
      <c r="B48" s="10">
        <v>1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64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64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64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64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64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64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4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4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</row>
    <row r="88" spans="1:64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</row>
    <row r="89" spans="1:64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64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64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</row>
    <row r="92" spans="1:64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</row>
    <row r="93" spans="1:64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</row>
    <row r="94" spans="1:64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</row>
    <row r="95" spans="1:64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</row>
    <row r="96" spans="1:64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</row>
    <row r="97" spans="1:64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</row>
    <row r="98" spans="1:64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64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64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4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64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spans="1:64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spans="1:64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spans="1:64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spans="1:64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spans="1:64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</row>
    <row r="109" spans="1:64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spans="1:64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</row>
    <row r="111" spans="1:64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</row>
    <row r="112" spans="1:64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</row>
    <row r="113" spans="1:64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</row>
    <row r="114" spans="1:64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</row>
    <row r="115" spans="1:64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</row>
    <row r="116" spans="1:64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</row>
    <row r="117" spans="1:64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</row>
    <row r="118" spans="1:64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</row>
    <row r="119" spans="1:64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</row>
    <row r="120" spans="1:64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</row>
    <row r="121" spans="1:64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</row>
    <row r="122" spans="1:64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</row>
    <row r="123" spans="1:64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</row>
    <row r="124" spans="1:64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</row>
    <row r="125" spans="1:64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</row>
    <row r="126" spans="1:64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spans="1:64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spans="1:64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</row>
    <row r="129" spans="1:64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</row>
    <row r="130" spans="1:64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spans="1:64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spans="1:64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</row>
    <row r="133" spans="1:64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</row>
    <row r="134" spans="1:64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</row>
    <row r="135" spans="1:64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</row>
    <row r="136" spans="1:64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</row>
    <row r="137" spans="1:64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</row>
    <row r="138" spans="1:64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</row>
    <row r="139" spans="1:64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</row>
    <row r="140" spans="1:64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</row>
    <row r="141" spans="1:64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</row>
    <row r="142" spans="1:64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</row>
    <row r="143" spans="1:64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</row>
    <row r="144" spans="1:64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</row>
    <row r="145" spans="1:64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</row>
    <row r="146" spans="1:64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</row>
    <row r="147" spans="1:64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</row>
    <row r="148" spans="1:64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</row>
    <row r="149" spans="1:64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</row>
    <row r="150" spans="1:64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</row>
    <row r="151" spans="1:64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</row>
    <row r="152" spans="1:64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</row>
    <row r="153" spans="1:64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</row>
    <row r="154" spans="1:64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</row>
    <row r="155" spans="1:64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</row>
    <row r="156" spans="1:64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</row>
    <row r="157" spans="1:64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</row>
    <row r="158" spans="1:64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</row>
    <row r="159" spans="1:64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</row>
    <row r="160" spans="1:64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</row>
    <row r="161" spans="1:64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</row>
    <row r="162" spans="1:64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</row>
    <row r="163" spans="1:64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</row>
    <row r="164" spans="1:64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</row>
    <row r="165" spans="1:64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</row>
    <row r="166" spans="1:64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</row>
    <row r="167" spans="1:64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</row>
    <row r="168" spans="1:64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</row>
    <row r="169" spans="1:64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</row>
    <row r="170" spans="1:64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</row>
    <row r="171" spans="1:64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</row>
    <row r="172" spans="1:64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</row>
    <row r="173" spans="1:64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</row>
    <row r="174" spans="1:64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</row>
    <row r="175" spans="1:64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</row>
    <row r="176" spans="1:64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</row>
  </sheetData>
  <sheetProtection selectLockedCells="1" selectUnlockedCells="1"/>
  <mergeCells count="2">
    <mergeCell ref="J1:K1"/>
    <mergeCell ref="J14:K14"/>
  </mergeCells>
  <dataValidations count="3">
    <dataValidation type="decimal" showErrorMessage="1" errorTitle="Fehler!!!" error="Es sind nur Punkte im Bereich von 0,0 bis 100,0 mit einer Dezimalstelle erlaubt!" sqref="C3:D5 C8:C9" xr:uid="{00000000-0002-0000-01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100-000001000000}">
      <formula1>1</formula1>
      <formula2>3</formula2>
    </dataValidation>
    <dataValidation operator="equal" allowBlank="1" showErrorMessage="1" sqref="C6:D6 C12:D12" xr:uid="{00000000-0002-0000-0100-000002000000}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50</vt:lpstr>
      <vt:lpstr>Table</vt:lpstr>
      <vt:lpstr>'50'!Druckbereich</vt:lpstr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Obertrifter, Miriam</cp:lastModifiedBy>
  <cp:lastPrinted>2023-08-03T13:40:55Z</cp:lastPrinted>
  <dcterms:created xsi:type="dcterms:W3CDTF">2023-08-03T08:46:55Z</dcterms:created>
  <dcterms:modified xsi:type="dcterms:W3CDTF">2025-07-16T11:21:55Z</dcterms:modified>
</cp:coreProperties>
</file>